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026"/>
  <workbookPr defaultThemeVersion="124226"/>
  <mc:AlternateContent xmlns:mc="http://schemas.openxmlformats.org/markup-compatibility/2006">
    <mc:Choice Requires="x15">
      <x15ac:absPath xmlns:x15ac="http://schemas.microsoft.com/office/spreadsheetml/2010/11/ac" url="https://mhud.sharepoint.com/sites/dms-CE/expenses/20-21 CE Expenses folder/"/>
    </mc:Choice>
  </mc:AlternateContent>
  <xr:revisionPtr revIDLastSave="0" documentId="8_{A01960EA-F0BC-40E5-B0A6-8B5665D5BB9D}" xr6:coauthVersionLast="47" xr6:coauthVersionMax="47" xr10:uidLastSave="{00000000-0000-0000-0000-000000000000}"/>
  <bookViews>
    <workbookView xWindow="-120" yWindow="-120" windowWidth="29040" windowHeight="15840" activeTab="4" xr2:uid="{00000000-000D-0000-FFFF-FFFF00000000}"/>
  </bookViews>
  <sheets>
    <sheet name="Summary and sign-off" sheetId="13" r:id="rId1"/>
    <sheet name="Travel" sheetId="1" r:id="rId2"/>
    <sheet name="Hospitality" sheetId="2" r:id="rId3"/>
    <sheet name="All other expenses" sheetId="3" r:id="rId4"/>
    <sheet name="Gifts and benefits" sheetId="4" r:id="rId5"/>
  </sheets>
  <definedNames>
    <definedName name="_xlnm.Print_Area" localSheetId="3">'All other expenses'!$A$1:$E$32</definedName>
    <definedName name="_xlnm.Print_Area" localSheetId="4">'Gifts and benefits'!$A$1:$F$19</definedName>
    <definedName name="_xlnm.Print_Area" localSheetId="2">Hospitality!$A$1:$E$16</definedName>
    <definedName name="_xlnm.Print_Area" localSheetId="0">'Summary and sign-off'!$A$1:$F$18</definedName>
    <definedName name="_xlnm.Print_Area" localSheetId="1">Travel!$A$1:$E$90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79" i="1" l="1"/>
  <c r="B87" i="1" l="1"/>
  <c r="B6" i="13" l="1"/>
  <c r="E55" i="13"/>
  <c r="C55" i="13"/>
  <c r="C18" i="4"/>
  <c r="C17" i="4"/>
  <c r="B55" i="13" l="1"/>
  <c r="B54" i="13"/>
  <c r="D54" i="13"/>
  <c r="B53" i="13"/>
  <c r="D53" i="13"/>
  <c r="D52" i="13"/>
  <c r="B52" i="13"/>
  <c r="D51" i="13"/>
  <c r="B51" i="13"/>
  <c r="D50" i="13"/>
  <c r="B50" i="13"/>
  <c r="B2" i="4"/>
  <c r="B3" i="4"/>
  <c r="B2" i="3"/>
  <c r="B3" i="3"/>
  <c r="B2" i="2"/>
  <c r="B3" i="2"/>
  <c r="B2" i="1"/>
  <c r="B3" i="1"/>
  <c r="F53" i="13" l="1"/>
  <c r="F55" i="13"/>
  <c r="F54" i="13"/>
  <c r="F52" i="13"/>
  <c r="F51" i="13"/>
  <c r="F50" i="13"/>
  <c r="C13" i="13"/>
  <c r="C12" i="13"/>
  <c r="C11" i="13"/>
  <c r="C16" i="13" l="1"/>
  <c r="C17" i="13"/>
  <c r="B5" i="4" l="1"/>
  <c r="B4" i="4"/>
  <c r="B5" i="3"/>
  <c r="B4" i="3"/>
  <c r="B5" i="2"/>
  <c r="B4" i="2"/>
  <c r="B5" i="1"/>
  <c r="B4" i="1"/>
  <c r="C15" i="13" l="1"/>
  <c r="F12" i="13" l="1"/>
  <c r="C16" i="4"/>
  <c r="F11" i="13" s="1"/>
  <c r="F13" i="13" l="1"/>
  <c r="B17" i="13"/>
  <c r="B16" i="13"/>
  <c r="B16" i="1"/>
  <c r="B15" i="13" l="1"/>
  <c r="B89" i="1"/>
  <c r="B31" i="3"/>
  <c r="B13" i="13" s="1"/>
  <c r="B15" i="2"/>
  <c r="B12" i="13" s="1"/>
  <c r="B11" i="1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1" authorId="0" shapeId="0" xr:uid="{00000000-0006-0000-0200-000001000000}">
      <text>
        <r>
          <rPr>
            <sz val="9"/>
            <color indexed="81"/>
            <rFont val="Tahoma"/>
            <family val="2"/>
          </rPr>
          <t xml:space="preserve">
Insert additional rows as needed:
- 'right click' on a row number (left of screen)
- select 'Insert' (this will insert a row above it)
</t>
        </r>
      </text>
    </comment>
    <comment ref="A19" authorId="0" shapeId="0" xr:uid="{00000000-0006-0000-0200-000002000000}">
      <text>
        <r>
          <rPr>
            <sz val="9"/>
            <color indexed="81"/>
            <rFont val="Tahoma"/>
            <family val="2"/>
          </rPr>
          <t xml:space="preserve">
Insert additional rows as needed:
- 'right click' on a row number (left of screen)
- select 'Insert' (this will insert a row above it)
</t>
        </r>
      </text>
    </comment>
    <comment ref="A82" authorId="0" shapeId="0" xr:uid="{00000000-0006-0000-0200-000003000000}">
      <text>
        <r>
          <rPr>
            <sz val="9"/>
            <color indexed="81"/>
            <rFont val="Tahoma"/>
            <family val="2"/>
          </rPr>
          <t xml:space="preserve">
Insert additional rows as needed:
- 'right click' on a row number (left of screen)
- select 'Insert' (this will insert a row above it)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300-000001000000}">
      <text>
        <r>
          <rPr>
            <sz val="9"/>
            <color indexed="81"/>
            <rFont val="Tahoma"/>
            <family val="2"/>
          </rPr>
          <t xml:space="preserve">
Insert additional rows as needed:
- 'right click' on a row number (left of screen)
- select 'Insert' (this will insert a row above it)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400-000001000000}">
      <text>
        <r>
          <rPr>
            <sz val="9"/>
            <color indexed="81"/>
            <rFont val="Tahoma"/>
            <family val="2"/>
          </rPr>
          <t xml:space="preserve">
Insert additional rows as needed:
- 'right click' on a row number (left of screen)
- select 'Insert' (this will insert a row above it)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500-000001000000}">
      <text>
        <r>
          <rPr>
            <sz val="9"/>
            <color indexed="81"/>
            <rFont val="Tahoma"/>
            <family val="2"/>
          </rPr>
          <t xml:space="preserve">
Insert additional rows as needed:
- 'right click' on a row number (left of screen)
- select 'Insert' (this will insert a row above it)
</t>
        </r>
      </text>
    </comment>
  </commentList>
</comments>
</file>

<file path=xl/sharedStrings.xml><?xml version="1.0" encoding="utf-8"?>
<sst xmlns="http://schemas.openxmlformats.org/spreadsheetml/2006/main" count="345" uniqueCount="196">
  <si>
    <t>Hospitality</t>
  </si>
  <si>
    <t>Gifts and benefits</t>
  </si>
  <si>
    <t xml:space="preserve">Organisation Name </t>
  </si>
  <si>
    <t>Agency totals check</t>
  </si>
  <si>
    <t>This disclosure has not yet been approved by the Chief Executive</t>
  </si>
  <si>
    <t>This summary page updates automatically from the 'Travel', 'Hospitality', 'All other expenses', and 'Gifts and benefits' tabs.
Throughout this workbook, input cells are shaded light green.</t>
  </si>
  <si>
    <t>Summary of expenses</t>
  </si>
  <si>
    <t>Cost in NZ$</t>
  </si>
  <si>
    <r>
      <t>GST inc / exc</t>
    </r>
    <r>
      <rPr>
        <b/>
        <sz val="10"/>
        <rFont val="Arial"/>
        <family val="2"/>
      </rPr>
      <t/>
    </r>
  </si>
  <si>
    <t>Count</t>
  </si>
  <si>
    <t>Travel expenses</t>
  </si>
  <si>
    <t>Number offered</t>
  </si>
  <si>
    <t>Number accepted</t>
  </si>
  <si>
    <t>Other expenses</t>
  </si>
  <si>
    <t>Number declined</t>
  </si>
  <si>
    <t>International Travel</t>
  </si>
  <si>
    <t>Domestic Travel</t>
  </si>
  <si>
    <t>Local Travel</t>
  </si>
  <si>
    <t>Text required for validation and checks - don't change, move, delete or overwrite</t>
  </si>
  <si>
    <t>Insert additional rows as needed: right click on a row number (left of screen) and select Insert - this will insert a row above selected row.</t>
  </si>
  <si>
    <t>Figures include GST (where applicable)</t>
  </si>
  <si>
    <t>Figures exclude GST</t>
  </si>
  <si>
    <t>Data and totals on this worksheet have NOT YET BEEN CHECKED AND CONFIRMED</t>
  </si>
  <si>
    <t>Data and totals on this worksheet checked and confirmed</t>
  </si>
  <si>
    <t>Data and totals have not yet been checked and confirmed for any sheet</t>
  </si>
  <si>
    <t>Some data and totals have not yet been checked and confirmed</t>
  </si>
  <si>
    <t>Data and totals checked on all sheets</t>
  </si>
  <si>
    <t>Not yet indicated</t>
  </si>
  <si>
    <t>GST inclusion inconsistent</t>
  </si>
  <si>
    <t>This disclosure has been approved by the Chief Executive</t>
  </si>
  <si>
    <t>Cultural item - not appropriate to value</t>
  </si>
  <si>
    <t>Under $100</t>
  </si>
  <si>
    <t>$100 - $500</t>
  </si>
  <si>
    <t>$500 - $1,000</t>
  </si>
  <si>
    <t>Over $1,000</t>
  </si>
  <si>
    <t>Estimate not possible</t>
  </si>
  <si>
    <t>Accepted</t>
  </si>
  <si>
    <t>Declined</t>
  </si>
  <si>
    <t>Check - there are no hidden rows with data</t>
  </si>
  <si>
    <t>Error - this total includes data from 'hidden' rows</t>
  </si>
  <si>
    <t>Check - each entry provides sufficient information</t>
  </si>
  <si>
    <t>Not all lines have an entry for "Cost in NZ$" and "Type of expense"</t>
  </si>
  <si>
    <t>Not all lines have an entry for "Description", "Was the gift accepted?" and "Estimated value in NZ$"</t>
  </si>
  <si>
    <t>Check that # of 'costs' = 'type of expenses' (also "accepted/declined" for gifts &amp; benefits)</t>
  </si>
  <si>
    <t>These checks (F53 to F61) are imperfect - they count the entries in each column and checks these totals are the same</t>
  </si>
  <si>
    <t>Travel checks</t>
  </si>
  <si>
    <t>Hospitality check</t>
  </si>
  <si>
    <t>All other expenses check</t>
  </si>
  <si>
    <t>Gifts and benefits check</t>
  </si>
  <si>
    <t>Chief Executive Expense Disclosure</t>
  </si>
  <si>
    <t>Chief Executive</t>
  </si>
  <si>
    <t>Disclosure period start</t>
  </si>
  <si>
    <t>Disclosure period end</t>
  </si>
  <si>
    <t>GST on costs</t>
  </si>
  <si>
    <t>International, domestic and local travel expenses</t>
  </si>
  <si>
    <t>All expenses incurred by chief executive during international, domestic and local travel. Group expenses relating to each trip.</t>
  </si>
  <si>
    <r>
      <t xml:space="preserve">International Travel   </t>
    </r>
    <r>
      <rPr>
        <sz val="12"/>
        <color theme="0"/>
        <rFont val="Arial"/>
        <family val="2"/>
      </rPr>
      <t xml:space="preserve"> (including travel within NZ at beginning and end of overseas trip)</t>
    </r>
  </si>
  <si>
    <t>Date(s)*</t>
  </si>
  <si>
    <r>
      <t xml:space="preserve">Type of expense
</t>
    </r>
    <r>
      <rPr>
        <sz val="10"/>
        <color theme="0"/>
        <rFont val="Arial"/>
        <family val="2"/>
      </rPr>
      <t>(e.g. hotel, airfares, taxis, meals &amp; for how many people)</t>
    </r>
  </si>
  <si>
    <t>Location(s)</t>
  </si>
  <si>
    <t>Subtotal - international travel</t>
  </si>
  <si>
    <r>
      <t xml:space="preserve">Domestic Travel   </t>
    </r>
    <r>
      <rPr>
        <sz val="12"/>
        <color theme="0"/>
        <rFont val="Arial"/>
        <family val="2"/>
      </rPr>
      <t xml:space="preserve"> (within NZ, including travel to and from local airport)</t>
    </r>
  </si>
  <si>
    <t>Subtotal - domestic travel</t>
  </si>
  <si>
    <r>
      <t xml:space="preserve">Local Travel    </t>
    </r>
    <r>
      <rPr>
        <sz val="12"/>
        <color theme="0"/>
        <rFont val="Arial"/>
        <family val="2"/>
      </rPr>
      <t>(within City, excluding travel to airport)</t>
    </r>
  </si>
  <si>
    <r>
      <t xml:space="preserve">Type of expense
</t>
    </r>
    <r>
      <rPr>
        <sz val="10"/>
        <color theme="0"/>
        <rFont val="Arial"/>
        <family val="2"/>
      </rPr>
      <t>(e.g. taxi, parking, bus)</t>
    </r>
  </si>
  <si>
    <t>Subtotal - local travel</t>
  </si>
  <si>
    <t>Total travel expenses</t>
  </si>
  <si>
    <t>All hospitality expenses provided by the chief executive in the context of his/her job to anyone external to the Public Service or statutory Crown entities.</t>
  </si>
  <si>
    <r>
      <t xml:space="preserve">Purpose of hospitality
</t>
    </r>
    <r>
      <rPr>
        <sz val="10"/>
        <color theme="0"/>
        <rFont val="Arial"/>
        <family val="2"/>
      </rPr>
      <t xml:space="preserve">(e.g. hosting delegation from China, building relationships, team building) </t>
    </r>
  </si>
  <si>
    <r>
      <t xml:space="preserve">Type of expense
</t>
    </r>
    <r>
      <rPr>
        <sz val="10"/>
        <color theme="0"/>
        <rFont val="Arial"/>
        <family val="2"/>
      </rPr>
      <t>(what and for how many e.g. dinner for 5)</t>
    </r>
  </si>
  <si>
    <t xml:space="preserve">Total hospitality expenses </t>
  </si>
  <si>
    <t>All Other Expenses</t>
  </si>
  <si>
    <t>All other expenditure incurred by the chief executive that is not travel, hospitality or gifts.
Include e.g. phone and data costs, subscriptions, membership fees, conference fees, professional development costs, books and anything else.</t>
  </si>
  <si>
    <r>
      <t xml:space="preserve">Purpose of expense
</t>
    </r>
    <r>
      <rPr>
        <sz val="10"/>
        <color theme="0"/>
        <rFont val="Arial"/>
        <family val="2"/>
      </rPr>
      <t>(e.g. subscription part of employment agreement, development as agreed with SSC)</t>
    </r>
  </si>
  <si>
    <r>
      <t xml:space="preserve">Type of expense
</t>
    </r>
    <r>
      <rPr>
        <sz val="10"/>
        <color theme="0"/>
        <rFont val="Arial"/>
        <family val="2"/>
      </rPr>
      <t>(e.g. phone and data costs, membership fees)</t>
    </r>
  </si>
  <si>
    <t xml:space="preserve">Total other expenses </t>
  </si>
  <si>
    <t>Chief Executive Gifts and Benefits Disclosure</t>
  </si>
  <si>
    <t>GST on values</t>
  </si>
  <si>
    <t>Gifts and Benefits over $50 annual value</t>
  </si>
  <si>
    <r>
      <rPr>
        <b/>
        <i/>
        <sz val="10"/>
        <color theme="1"/>
        <rFont val="Arial"/>
        <family val="2"/>
      </rPr>
      <t>Include all gifts, invitations to events and other hospitality</t>
    </r>
    <r>
      <rPr>
        <i/>
        <sz val="10"/>
        <color theme="1"/>
        <rFont val="Arial"/>
        <family val="2"/>
      </rPr>
      <t xml:space="preserve">, of $50 or more in total value per year, offered to the chief executive by people external to the organisation.
Include all gifts, invitations or other hospitality </t>
    </r>
    <r>
      <rPr>
        <b/>
        <i/>
        <sz val="10"/>
        <color theme="1"/>
        <rFont val="Arial"/>
        <family val="2"/>
      </rPr>
      <t>whether accepted or declined</t>
    </r>
    <r>
      <rPr>
        <i/>
        <sz val="10"/>
        <color theme="1"/>
        <rFont val="Arial"/>
        <family val="2"/>
      </rPr>
      <t>.</t>
    </r>
  </si>
  <si>
    <r>
      <t xml:space="preserve">Description
</t>
    </r>
    <r>
      <rPr>
        <sz val="10"/>
        <color theme="0"/>
        <rFont val="Arial"/>
        <family val="2"/>
      </rPr>
      <t>(e.g. event tickets, etc.)</t>
    </r>
  </si>
  <si>
    <r>
      <t xml:space="preserve">Was the gift accepted?
</t>
    </r>
    <r>
      <rPr>
        <sz val="10"/>
        <color theme="0"/>
        <rFont val="Arial"/>
        <family val="2"/>
      </rPr>
      <t>(drop-down list in cell)</t>
    </r>
  </si>
  <si>
    <r>
      <t xml:space="preserve">Offered by 
</t>
    </r>
    <r>
      <rPr>
        <sz val="10"/>
        <color theme="0"/>
        <rFont val="Arial"/>
        <family val="2"/>
      </rPr>
      <t>(who made the offer?)</t>
    </r>
  </si>
  <si>
    <r>
      <t>Estimated value in NZ$</t>
    </r>
    <r>
      <rPr>
        <sz val="10"/>
        <color theme="0"/>
        <rFont val="Arial"/>
        <family val="2"/>
      </rPr>
      <t xml:space="preserve">
(drop-down list in cell </t>
    </r>
    <r>
      <rPr>
        <sz val="10"/>
        <rFont val="Arial"/>
        <family val="2"/>
      </rPr>
      <t>but</t>
    </r>
    <r>
      <rPr>
        <sz val="10"/>
        <color theme="0"/>
        <rFont val="Arial"/>
        <family val="2"/>
      </rPr>
      <t xml:space="preserve"> provide specific value if possible)</t>
    </r>
  </si>
  <si>
    <r>
      <t xml:space="preserve">Other comments
</t>
    </r>
    <r>
      <rPr>
        <sz val="10"/>
        <color theme="0"/>
        <rFont val="Arial"/>
        <family val="2"/>
      </rPr>
      <t>(e.g. if given to others, whom?)</t>
    </r>
  </si>
  <si>
    <t>Total count of gift/benefit entries:</t>
  </si>
  <si>
    <t>Offered</t>
  </si>
  <si>
    <t>Type here who else has approved this disclosure</t>
  </si>
  <si>
    <t xml:space="preserve">Ministry of Housing and Urban Development </t>
  </si>
  <si>
    <t>Andrew Crisp</t>
  </si>
  <si>
    <t>Brent Healy, Acting Chief Financial Officer</t>
  </si>
  <si>
    <t>Chief Executive Expenses, Gifts and Benefits Disclosure - summary &amp; sign-off</t>
  </si>
  <si>
    <t>Chief Executive approval</t>
  </si>
  <si>
    <t>NO INTERNATIONAL TRAVEL EXPENSES TO DISCLOSE FOR THIS PERIOD</t>
  </si>
  <si>
    <t>Date(s)</t>
  </si>
  <si>
    <t>Return flights: Wellington-Auckland</t>
  </si>
  <si>
    <t>Auckland</t>
  </si>
  <si>
    <t>Wellington</t>
  </si>
  <si>
    <t>Taxi transfer: Wellington Airport to home</t>
  </si>
  <si>
    <t>Wellington Airport parking (1 day)</t>
  </si>
  <si>
    <t>5-6 November 2020</t>
  </si>
  <si>
    <t>Multi-stop flights: Wellington-Auckland-Kerikeri-Wellington</t>
  </si>
  <si>
    <t>Kerikeri</t>
  </si>
  <si>
    <t>17-19 November 2020</t>
  </si>
  <si>
    <t>Wellington Airport parking (3 days)</t>
  </si>
  <si>
    <t>Taxi transfer: Auckland Airport to Auckland CBD (accommodation)</t>
  </si>
  <si>
    <t xml:space="preserve">Auckland </t>
  </si>
  <si>
    <t xml:space="preserve">Accommodation (3 nights) </t>
  </si>
  <si>
    <t>17-18 December 2020</t>
  </si>
  <si>
    <t>24-26 February 2021</t>
  </si>
  <si>
    <t>Return flights: Wellington-Napier/Hastings</t>
  </si>
  <si>
    <t>Hastings</t>
  </si>
  <si>
    <t xml:space="preserve">Accommodation (2 nights) </t>
  </si>
  <si>
    <t>11-14 March 2021</t>
  </si>
  <si>
    <t>29-30 March 2021</t>
  </si>
  <si>
    <t>Wellington Airport parking (2 days)</t>
  </si>
  <si>
    <t>8-9 April 2021</t>
  </si>
  <si>
    <t>Return flights: Wellington-Christchurch</t>
  </si>
  <si>
    <t xml:space="preserve">Christchurch </t>
  </si>
  <si>
    <t xml:space="preserve">Accommodation (1 night) </t>
  </si>
  <si>
    <t>22-23 April 2021</t>
  </si>
  <si>
    <t>13-14 May 2021</t>
  </si>
  <si>
    <t>Wellington Airport parking (1.5 days)</t>
  </si>
  <si>
    <t>10-11 June 2021</t>
  </si>
  <si>
    <t>28-29 June 2021</t>
  </si>
  <si>
    <t>Uber transfer</t>
  </si>
  <si>
    <r>
      <t xml:space="preserve">Purpose of travel
</t>
    </r>
    <r>
      <rPr>
        <sz val="10"/>
        <color theme="0"/>
        <rFont val="Arial"/>
        <family val="2"/>
      </rPr>
      <t>(e.g. attending XYZ conference for 3 days)</t>
    </r>
  </si>
  <si>
    <r>
      <t xml:space="preserve">Purpose of travel
</t>
    </r>
    <r>
      <rPr>
        <sz val="10"/>
        <color theme="0"/>
        <rFont val="Arial"/>
        <family val="2"/>
      </rPr>
      <t>(e.g. visiting district office for two days...)</t>
    </r>
  </si>
  <si>
    <r>
      <t>Purpose of travel</t>
    </r>
    <r>
      <rPr>
        <sz val="10"/>
        <color theme="0"/>
        <rFont val="Arial"/>
        <family val="2"/>
      </rPr>
      <t xml:space="preserve">
(e.g. meeting with Minister)</t>
    </r>
  </si>
  <si>
    <t xml:space="preserve">Taxi transfer: Home to Wellington Airport </t>
  </si>
  <si>
    <t>Hospitality Offered to Third Parties</t>
  </si>
  <si>
    <t>NO HOSPITALITY PROVIDED</t>
  </si>
  <si>
    <t>Professional development (July)</t>
  </si>
  <si>
    <t xml:space="preserve">Cell phone &amp; data charges </t>
  </si>
  <si>
    <t>Monthly operating cost - July</t>
  </si>
  <si>
    <t>Monthly operating cost - August</t>
  </si>
  <si>
    <t>Professional development (September)</t>
  </si>
  <si>
    <t>Monthly operating cost - September</t>
  </si>
  <si>
    <t xml:space="preserve">Wellington </t>
  </si>
  <si>
    <t>Monthly operating cost - October</t>
  </si>
  <si>
    <t>Monthly operating cost - November</t>
  </si>
  <si>
    <t>Professional development (December)</t>
  </si>
  <si>
    <t>Monthly operating cost - December</t>
  </si>
  <si>
    <t>Monthly operating cost - January</t>
  </si>
  <si>
    <t>Monthly operating cost - February</t>
  </si>
  <si>
    <t>Monthly operating cost - March</t>
  </si>
  <si>
    <t>Monthly operating cost - April</t>
  </si>
  <si>
    <t>Professional development (31 March &amp; 12 May)</t>
  </si>
  <si>
    <t>Monthly operating cost - May</t>
  </si>
  <si>
    <t>Monthly operating cost - June</t>
  </si>
  <si>
    <t>Professional development (June)</t>
  </si>
  <si>
    <t>Working dinner</t>
  </si>
  <si>
    <t>BRANZ Board</t>
  </si>
  <si>
    <t>$75.00 </t>
  </si>
  <si>
    <t>Harbour cruise and refreshments</t>
  </si>
  <si>
    <t xml:space="preserve">Speaking at National Māori Housing conference </t>
  </si>
  <si>
    <t>Taxi transfer: Auckland (accommodation) to Auckland CBD (stakeholder meeting)</t>
  </si>
  <si>
    <t xml:space="preserve">Taxi transfer: Auckland CBD (Auckland Policy Office) to Auckland Airport </t>
  </si>
  <si>
    <t xml:space="preserve">Taxi transfer: Auckland Airport to Auckland CBD (Auckland Policy Office) </t>
  </si>
  <si>
    <t xml:space="preserve">Visit to HUD staff in the Auckland Policy Office and stakeholder meetings </t>
  </si>
  <si>
    <t>ReBuilding Nations symposium and stakeholder meetings</t>
  </si>
  <si>
    <t xml:space="preserve">Board meeting; stakeholder meetings and visit to HUD staff in the Auckland Policy Office  </t>
  </si>
  <si>
    <t>Stakeholder meetings</t>
  </si>
  <si>
    <t>Board meeting and stakeholder meeting</t>
  </si>
  <si>
    <t>Stakeholder meetings in Kaitaia</t>
  </si>
  <si>
    <t>Kaitaia</t>
  </si>
  <si>
    <r>
      <t>Cell phone &amp; data charges (</t>
    </r>
    <r>
      <rPr>
        <i/>
        <sz val="10"/>
        <rFont val="Arial"/>
        <family val="2"/>
      </rPr>
      <t>provider change to allow full coverage)</t>
    </r>
  </si>
  <si>
    <t>Visit to HUD staff in the Auckland Policy Office</t>
  </si>
  <si>
    <t xml:space="preserve">Stakeholder meetings and visit to HUD staff in the Auckland Policy Office </t>
  </si>
  <si>
    <t xml:space="preserve">Taxi transfer: Auckland CBD to Auckland Airport </t>
  </si>
  <si>
    <t xml:space="preserve">Attending tangihanga of senior public servant </t>
  </si>
  <si>
    <t>Stakeholder meeting and development site visits</t>
  </si>
  <si>
    <t>Construction sector meeting</t>
  </si>
  <si>
    <t>Multi-stop flights: Wellington-Rotorua-Auckland-Wellington</t>
  </si>
  <si>
    <t>Kaitaia and Kerikeri</t>
  </si>
  <si>
    <t>Rotorua and Auckland</t>
  </si>
  <si>
    <r>
      <t xml:space="preserve">Stakeholder visits </t>
    </r>
    <r>
      <rPr>
        <i/>
        <sz val="10"/>
        <rFont val="Arial"/>
        <family val="2"/>
      </rPr>
      <t>(Note: Auckland to Kerikeri flight turned back due to weather conditions)</t>
    </r>
  </si>
  <si>
    <t xml:space="preserve">Wellington CBD (senior leadership team meeting) to home </t>
  </si>
  <si>
    <t xml:space="preserve">Uber transfer: Henderson (symposium venue) to Auckland CBD (Auckland Policy Office) </t>
  </si>
  <si>
    <t>Taxi transfer: Auckland CBD (Auckland Policy Office) to Manurewa (stakeholder meeting)</t>
  </si>
  <si>
    <t xml:space="preserve">Taxi transfer: Manurewa (stakeholder meeting) to Auckland Airport </t>
  </si>
  <si>
    <t xml:space="preserve">Taxi transfer:  Auckland CBD (Auckland Policy Office) to Auckland Airport </t>
  </si>
  <si>
    <t xml:space="preserve">Taxi transfer: Wellington CBD (HUD office) to Wellington Airport </t>
  </si>
  <si>
    <t>Uber transfer: Auckland CBD (Auckland Policy Office) to  North Shore (stakeholder meeting)</t>
  </si>
  <si>
    <t xml:space="preserve">Taxi transfer: North Shore (stakeholder meeting) to Auckland CBD (Auckland Policy Office) </t>
  </si>
  <si>
    <t>Uber transfer: Parnell (stakeholder meeting) to Auckland CBD (stakeholder meeting)</t>
  </si>
  <si>
    <t>Uber transfer: Auckland CBD (stakeholder meeting) to Newmarket (Board meeting)</t>
  </si>
  <si>
    <t>Uber transfer: Newmarket (Board meeting) to Auckland CBD (Auckland Policy Office)</t>
  </si>
  <si>
    <t>Taxi transfer: Christchurch Airport to Christchurch CBD (accommodation)</t>
  </si>
  <si>
    <t xml:space="preserve">Taxi transfer: Christchurch CBD (sector meeting) to Christchurch Airport </t>
  </si>
  <si>
    <t>Uber transfer: Auckland CBD (accommodation) to Newmarket (Board meeting)</t>
  </si>
  <si>
    <t xml:space="preserve">Construction Sector Accord stakeholder engagement with BRANZ Board </t>
  </si>
  <si>
    <t xml:space="preserve">Stakeholder meetings; staff meetings and end of year event with HUD Auckland Policy Office staff </t>
  </si>
  <si>
    <t xml:space="preserve">Taxi transfer: Newmarket (Board meeting) to Auckland Airport </t>
  </si>
  <si>
    <t>Iron Duke Partners Ltd</t>
  </si>
  <si>
    <t>Other sign-off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</si>
</sst>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8" formatCode="&quot;$&quot;#,##0.00;[Red]\-&quot;$&quot;#,##0.00"/>
    <numFmt numFmtId="164" formatCode="&quot;$&quot;#,##0.00_);[Red]\(&quot;$&quot;#,##0.00\)"/>
    <numFmt numFmtId="165" formatCode="_(&quot;$&quot;* #,##0.00_);_(&quot;$&quot;* \(#,##0.00\);_(&quot;$&quot;* &quot;-&quot;??_);_(@_)"/>
    <numFmt numFmtId="166" formatCode="&quot;$&quot;#,##0.00"/>
    <numFmt numFmtId="167" formatCode="[$-1409]d\ mmmm\ yyyy;@"/>
  </numFmts>
  <fonts count="38" x14ac:knownFonts="1">
    <font>
      <sz val="10"/>
      <color theme="1"/>
      <name val="Arial"/>
      <family val="2"/>
    </font>
    <font>
      <b/>
      <sz val="10"/>
      <color indexed="8"/>
      <name val="Arial"/>
      <family val="2"/>
    </font>
    <font>
      <b/>
      <i/>
      <sz val="12"/>
      <color indexed="8"/>
      <name val="Arial"/>
      <family val="2"/>
    </font>
    <font>
      <b/>
      <sz val="12"/>
      <color indexed="8"/>
      <name val="Arial"/>
      <family val="2"/>
    </font>
    <font>
      <b/>
      <sz val="10"/>
      <color theme="1"/>
      <name val="Arial"/>
      <family val="2"/>
    </font>
    <font>
      <i/>
      <sz val="10"/>
      <color indexed="8"/>
      <name val="Arial"/>
      <family val="2"/>
    </font>
    <font>
      <sz val="10"/>
      <color indexed="8"/>
      <name val="Arial"/>
      <family val="2"/>
    </font>
    <font>
      <i/>
      <sz val="10"/>
      <color theme="1"/>
      <name val="Arial"/>
      <family val="2"/>
    </font>
    <font>
      <b/>
      <i/>
      <sz val="10"/>
      <color theme="1"/>
      <name val="Arial"/>
      <family val="2"/>
    </font>
    <font>
      <sz val="12"/>
      <color theme="1"/>
      <name val="Arial"/>
      <family val="2"/>
    </font>
    <font>
      <sz val="12"/>
      <color indexed="8"/>
      <name val="Arial"/>
      <family val="2"/>
    </font>
    <font>
      <sz val="10"/>
      <name val="Arial"/>
      <family val="2"/>
    </font>
    <font>
      <sz val="10"/>
      <color theme="0"/>
      <name val="Arial"/>
      <family val="2"/>
    </font>
    <font>
      <b/>
      <sz val="12"/>
      <name val="Arial"/>
      <family val="2"/>
    </font>
    <font>
      <b/>
      <sz val="12"/>
      <color theme="0"/>
      <name val="Arial"/>
      <family val="2"/>
    </font>
    <font>
      <b/>
      <sz val="11"/>
      <color theme="0"/>
      <name val="Arial"/>
      <family val="2"/>
    </font>
    <font>
      <b/>
      <sz val="10"/>
      <color theme="0"/>
      <name val="Arial"/>
      <family val="2"/>
    </font>
    <font>
      <b/>
      <sz val="10"/>
      <name val="Arial"/>
      <family val="2"/>
    </font>
    <font>
      <b/>
      <sz val="16"/>
      <color theme="0"/>
      <name val="Arial"/>
      <family val="2"/>
    </font>
    <font>
      <sz val="10"/>
      <color theme="1"/>
      <name val="Arial"/>
      <family val="2"/>
    </font>
    <font>
      <sz val="12"/>
      <color theme="0"/>
      <name val="Arial"/>
      <family val="2"/>
    </font>
    <font>
      <b/>
      <sz val="12"/>
      <color rgb="FFFF0000"/>
      <name val="Arial"/>
      <family val="2"/>
    </font>
    <font>
      <b/>
      <sz val="12"/>
      <color theme="1"/>
      <name val="Arial"/>
      <family val="2"/>
    </font>
    <font>
      <sz val="9"/>
      <color indexed="81"/>
      <name val="Tahoma"/>
      <family val="2"/>
    </font>
    <font>
      <b/>
      <sz val="10"/>
      <color theme="1" tint="0.499984740745262"/>
      <name val="Arial"/>
      <family val="2"/>
    </font>
    <font>
      <sz val="10"/>
      <color theme="1" tint="0.499984740745262"/>
      <name val="Arial"/>
      <family val="2"/>
    </font>
    <font>
      <b/>
      <sz val="11"/>
      <color theme="1"/>
      <name val="Arial"/>
      <family val="2"/>
    </font>
    <font>
      <b/>
      <sz val="10"/>
      <color rgb="FFFFC000"/>
      <name val="Arial"/>
      <family val="2"/>
    </font>
    <font>
      <i/>
      <sz val="10"/>
      <name val="Arial"/>
      <family val="2"/>
    </font>
    <font>
      <sz val="10"/>
      <color theme="5"/>
      <name val="Arial"/>
      <family val="2"/>
    </font>
    <font>
      <b/>
      <sz val="10"/>
      <color rgb="FFFF0000"/>
      <name val="Arial"/>
      <family val="2"/>
    </font>
    <font>
      <sz val="9"/>
      <color theme="3" tint="0.39997558519241921"/>
      <name val="Arial"/>
      <family val="2"/>
    </font>
    <font>
      <b/>
      <sz val="10"/>
      <color theme="3" tint="0.39997558519241921"/>
      <name val="Arial"/>
      <family val="2"/>
    </font>
    <font>
      <sz val="10"/>
      <color rgb="FFFF0000"/>
      <name val="Arial"/>
      <family val="2"/>
    </font>
    <font>
      <sz val="9"/>
      <color rgb="FFFF0000"/>
      <name val="Arial"/>
      <family val="2"/>
    </font>
    <font>
      <sz val="8"/>
      <color theme="1"/>
      <name val="Arial"/>
      <family val="2"/>
    </font>
    <font>
      <b/>
      <sz val="9"/>
      <color rgb="FFFF0000"/>
      <name val="Arial"/>
      <family val="2"/>
    </font>
    <font>
      <sz val="12"/>
      <name val="Arial"/>
      <family val="2"/>
    </font>
  </fonts>
  <fills count="11">
    <fill>
      <patternFill patternType="none"/>
    </fill>
    <fill>
      <patternFill patternType="gray125"/>
    </fill>
    <fill>
      <patternFill patternType="solid">
        <fgColor theme="3" tint="-0.249977111117893"/>
        <bgColor indexed="64"/>
      </patternFill>
    </fill>
    <fill>
      <patternFill patternType="solid">
        <fgColor theme="3" tint="0.39997558519241921"/>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theme="8" tint="0.39997558519241921"/>
        <bgColor indexed="64"/>
      </patternFill>
    </fill>
    <fill>
      <patternFill patternType="solid">
        <fgColor rgb="FF99FF99"/>
        <bgColor indexed="64"/>
      </patternFill>
    </fill>
    <fill>
      <patternFill patternType="solid">
        <fgColor rgb="FFCCFFCC"/>
        <bgColor indexed="64"/>
      </patternFill>
    </fill>
  </fills>
  <borders count="11">
    <border>
      <left/>
      <right/>
      <top/>
      <bottom/>
      <diagonal/>
    </border>
    <border>
      <left style="thin">
        <color indexed="64"/>
      </left>
      <right/>
      <top/>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top style="thin">
        <color theme="0" tint="-0.24994659260841701"/>
      </top>
      <bottom/>
      <diagonal/>
    </border>
    <border>
      <left style="thin">
        <color theme="0" tint="-0.24994659260841701"/>
      </left>
      <right style="thin">
        <color theme="0" tint="-0.24994659260841701"/>
      </right>
      <top/>
      <bottom style="thin">
        <color theme="0" tint="-0.24994659260841701"/>
      </bottom>
      <diagonal/>
    </border>
  </borders>
  <cellStyleXfs count="2">
    <xf numFmtId="0" fontId="0" fillId="0" borderId="0"/>
    <xf numFmtId="165" fontId="19" fillId="0" borderId="0" applyFont="0" applyFill="0" applyBorder="0" applyAlignment="0" applyProtection="0"/>
  </cellStyleXfs>
  <cellXfs count="184">
    <xf numFmtId="0" fontId="0" fillId="0" borderId="0" xfId="0"/>
    <xf numFmtId="0" fontId="0" fillId="0" borderId="0" xfId="0" applyAlignment="1" applyProtection="1">
      <alignment wrapText="1"/>
      <protection locked="0"/>
    </xf>
    <xf numFmtId="0" fontId="0" fillId="0" borderId="0" xfId="0" applyFont="1" applyBorder="1" applyProtection="1">
      <protection locked="0"/>
    </xf>
    <xf numFmtId="0" fontId="0" fillId="0" borderId="0" xfId="0" applyFont="1" applyProtection="1">
      <protection locked="0"/>
    </xf>
    <xf numFmtId="0" fontId="14" fillId="2" borderId="0" xfId="0" applyFont="1" applyFill="1" applyBorder="1" applyAlignment="1" applyProtection="1">
      <alignment vertical="center" wrapText="1" readingOrder="1"/>
    </xf>
    <xf numFmtId="0" fontId="0" fillId="5" borderId="0" xfId="0" applyFill="1" applyAlignment="1" applyProtection="1">
      <alignment wrapText="1"/>
    </xf>
    <xf numFmtId="0" fontId="0" fillId="5" borderId="0" xfId="0" applyFont="1" applyFill="1" applyAlignment="1" applyProtection="1">
      <alignment wrapText="1"/>
    </xf>
    <xf numFmtId="0" fontId="14" fillId="0" borderId="0" xfId="0" applyFont="1" applyFill="1" applyBorder="1" applyAlignment="1" applyProtection="1">
      <alignment vertical="center" wrapText="1" readingOrder="1"/>
    </xf>
    <xf numFmtId="0" fontId="13" fillId="0" borderId="0" xfId="0" applyFont="1" applyFill="1" applyBorder="1" applyAlignment="1" applyProtection="1">
      <alignment vertical="center" wrapText="1" readingOrder="1"/>
    </xf>
    <xf numFmtId="0" fontId="17" fillId="0" borderId="0" xfId="0" applyFont="1" applyFill="1" applyBorder="1" applyAlignment="1" applyProtection="1">
      <alignment vertical="center" wrapText="1" readingOrder="1"/>
    </xf>
    <xf numFmtId="0" fontId="17" fillId="0" borderId="3" xfId="0" applyFont="1" applyFill="1" applyBorder="1" applyAlignment="1" applyProtection="1">
      <alignment vertical="center" wrapText="1" readingOrder="1"/>
    </xf>
    <xf numFmtId="0" fontId="24" fillId="0" borderId="3" xfId="0" applyFont="1" applyFill="1" applyBorder="1" applyAlignment="1" applyProtection="1">
      <alignment horizontal="left" vertical="center" wrapText="1" indent="2" readingOrder="1"/>
    </xf>
    <xf numFmtId="0" fontId="0" fillId="4" borderId="0" xfId="0" applyFill="1" applyAlignment="1" applyProtection="1"/>
    <xf numFmtId="0" fontId="0" fillId="5" borderId="0" xfId="0" applyFill="1" applyAlignment="1" applyProtection="1"/>
    <xf numFmtId="0" fontId="4" fillId="6" borderId="0" xfId="0" applyFont="1" applyFill="1" applyAlignment="1" applyProtection="1"/>
    <xf numFmtId="0" fontId="4" fillId="6" borderId="0" xfId="0" applyFont="1" applyFill="1" applyAlignment="1" applyProtection="1">
      <alignment wrapText="1"/>
    </xf>
    <xf numFmtId="0" fontId="0" fillId="0" borderId="0" xfId="0" applyProtection="1"/>
    <xf numFmtId="0" fontId="22" fillId="0" borderId="0" xfId="0" applyFont="1" applyBorder="1" applyProtection="1"/>
    <xf numFmtId="166" fontId="21" fillId="0" borderId="0" xfId="0" applyNumberFormat="1" applyFont="1" applyFill="1" applyBorder="1" applyAlignment="1" applyProtection="1">
      <alignment vertical="center" wrapText="1"/>
    </xf>
    <xf numFmtId="0" fontId="15" fillId="0" borderId="0" xfId="0" applyFont="1" applyFill="1" applyBorder="1" applyAlignment="1" applyProtection="1">
      <alignment horizontal="center" vertical="center" wrapText="1"/>
    </xf>
    <xf numFmtId="0" fontId="0" fillId="0" borderId="0" xfId="0" applyFont="1" applyBorder="1" applyAlignment="1" applyProtection="1">
      <alignment wrapText="1"/>
    </xf>
    <xf numFmtId="0" fontId="4" fillId="0" borderId="0" xfId="0" applyFont="1" applyBorder="1" applyAlignment="1" applyProtection="1">
      <alignment wrapText="1"/>
    </xf>
    <xf numFmtId="0" fontId="1" fillId="0" borderId="0" xfId="0" applyFont="1" applyBorder="1" applyAlignment="1" applyProtection="1">
      <alignment wrapText="1"/>
    </xf>
    <xf numFmtId="0" fontId="0" fillId="0" borderId="0" xfId="0" applyFont="1" applyBorder="1" applyAlignment="1" applyProtection="1">
      <alignment vertical="center"/>
    </xf>
    <xf numFmtId="0" fontId="0" fillId="0" borderId="0" xfId="0" applyFont="1" applyProtection="1"/>
    <xf numFmtId="0" fontId="0" fillId="0" borderId="0" xfId="0" applyFill="1" applyBorder="1" applyAlignment="1" applyProtection="1">
      <alignment wrapText="1"/>
    </xf>
    <xf numFmtId="0" fontId="0" fillId="0" borderId="0" xfId="0" applyBorder="1" applyAlignment="1" applyProtection="1">
      <alignment wrapText="1"/>
    </xf>
    <xf numFmtId="0" fontId="0" fillId="0" borderId="0" xfId="0" applyFont="1" applyBorder="1" applyAlignment="1" applyProtection="1">
      <alignment horizontal="justify" vertical="center"/>
    </xf>
    <xf numFmtId="0" fontId="10" fillId="0" borderId="0" xfId="0" applyFont="1" applyBorder="1" applyAlignment="1" applyProtection="1">
      <alignment vertical="center" wrapText="1" readingOrder="1"/>
    </xf>
    <xf numFmtId="0" fontId="16" fillId="3" borderId="0" xfId="0" applyFont="1" applyFill="1" applyBorder="1" applyAlignment="1" applyProtection="1">
      <alignment vertical="center" wrapText="1"/>
    </xf>
    <xf numFmtId="0" fontId="0" fillId="0" borderId="0" xfId="0" applyFont="1" applyAlignment="1" applyProtection="1">
      <alignment vertical="center"/>
    </xf>
    <xf numFmtId="0" fontId="0" fillId="0" borderId="0" xfId="0" applyFont="1" applyFill="1" applyProtection="1"/>
    <xf numFmtId="0" fontId="0" fillId="0" borderId="0" xfId="0" applyFont="1" applyBorder="1" applyProtection="1"/>
    <xf numFmtId="0" fontId="0" fillId="0" borderId="0" xfId="0" applyBorder="1" applyAlignment="1" applyProtection="1">
      <alignment vertical="top" wrapText="1"/>
    </xf>
    <xf numFmtId="0" fontId="0" fillId="0" borderId="0" xfId="0" applyFont="1" applyAlignment="1" applyProtection="1">
      <alignment wrapText="1"/>
    </xf>
    <xf numFmtId="0" fontId="3" fillId="0" borderId="0" xfId="0" applyFont="1" applyFill="1" applyBorder="1" applyAlignment="1" applyProtection="1">
      <alignment wrapText="1"/>
    </xf>
    <xf numFmtId="0" fontId="0" fillId="0" borderId="0" xfId="0" applyAlignment="1" applyProtection="1">
      <alignment wrapText="1"/>
    </xf>
    <xf numFmtId="0" fontId="2" fillId="0" borderId="0" xfId="0" applyFont="1" applyFill="1" applyBorder="1" applyAlignment="1" applyProtection="1">
      <alignment wrapText="1"/>
    </xf>
    <xf numFmtId="0" fontId="1" fillId="0" borderId="0" xfId="0" applyFont="1" applyBorder="1" applyAlignment="1" applyProtection="1">
      <alignment vertical="center" wrapText="1"/>
    </xf>
    <xf numFmtId="0" fontId="0" fillId="0" borderId="0" xfId="0" applyAlignment="1" applyProtection="1">
      <alignment vertical="center" wrapText="1"/>
    </xf>
    <xf numFmtId="0" fontId="15" fillId="3" borderId="0" xfId="0" applyFont="1" applyFill="1" applyBorder="1" applyAlignment="1" applyProtection="1">
      <alignment vertical="center" wrapText="1" readingOrder="1"/>
    </xf>
    <xf numFmtId="0" fontId="12" fillId="3" borderId="0" xfId="0" applyFont="1" applyFill="1" applyBorder="1" applyAlignment="1" applyProtection="1"/>
    <xf numFmtId="0" fontId="0" fillId="0" borderId="0" xfId="0" applyAlignment="1" applyProtection="1">
      <alignment vertical="top" wrapText="1"/>
    </xf>
    <xf numFmtId="1" fontId="17" fillId="0" borderId="5" xfId="0" applyNumberFormat="1" applyFont="1" applyFill="1" applyBorder="1" applyAlignment="1" applyProtection="1">
      <alignment horizontal="center" vertical="center" wrapText="1"/>
    </xf>
    <xf numFmtId="0" fontId="11" fillId="0" borderId="0" xfId="0" applyFont="1" applyFill="1" applyBorder="1" applyAlignment="1" applyProtection="1">
      <alignment vertical="center"/>
    </xf>
    <xf numFmtId="1" fontId="13" fillId="0" borderId="0" xfId="0" applyNumberFormat="1" applyFont="1" applyFill="1" applyBorder="1" applyAlignment="1" applyProtection="1">
      <alignment horizontal="center" vertical="center" wrapText="1"/>
    </xf>
    <xf numFmtId="165" fontId="13" fillId="0" borderId="0" xfId="1" applyFont="1" applyFill="1" applyBorder="1" applyAlignment="1" applyProtection="1">
      <alignment vertical="center" wrapText="1" readingOrder="1"/>
    </xf>
    <xf numFmtId="0" fontId="11" fillId="0" borderId="0" xfId="0" applyFont="1" applyFill="1" applyAlignment="1" applyProtection="1">
      <alignment vertical="center" wrapText="1"/>
    </xf>
    <xf numFmtId="0" fontId="0" fillId="0" borderId="0" xfId="0" applyFill="1" applyAlignment="1" applyProtection="1">
      <alignment vertical="center" wrapText="1"/>
    </xf>
    <xf numFmtId="0" fontId="0" fillId="0" borderId="0" xfId="0" applyFill="1" applyAlignment="1" applyProtection="1">
      <alignment wrapText="1"/>
    </xf>
    <xf numFmtId="0" fontId="0" fillId="5" borderId="0" xfId="0" applyFont="1" applyFill="1" applyBorder="1" applyAlignment="1" applyProtection="1"/>
    <xf numFmtId="0" fontId="0" fillId="5" borderId="0" xfId="0" applyFont="1" applyFill="1" applyBorder="1" applyAlignment="1" applyProtection="1">
      <alignment wrapText="1"/>
    </xf>
    <xf numFmtId="0" fontId="0" fillId="5" borderId="0" xfId="0" applyFill="1" applyAlignment="1" applyProtection="1">
      <alignment horizontal="left" vertical="top"/>
    </xf>
    <xf numFmtId="0" fontId="0" fillId="5" borderId="0" xfId="0" applyFont="1" applyFill="1" applyBorder="1" applyProtection="1"/>
    <xf numFmtId="0" fontId="0" fillId="4" borderId="0" xfId="0" applyFont="1" applyFill="1" applyBorder="1" applyProtection="1"/>
    <xf numFmtId="0" fontId="0" fillId="0" borderId="0" xfId="0" applyProtection="1">
      <protection locked="0"/>
    </xf>
    <xf numFmtId="0" fontId="15" fillId="3" borderId="0" xfId="0" applyFont="1" applyFill="1" applyBorder="1" applyAlignment="1" applyProtection="1">
      <alignment vertical="center" readingOrder="1"/>
    </xf>
    <xf numFmtId="0" fontId="26" fillId="0" borderId="0" xfId="0" applyFont="1" applyBorder="1" applyProtection="1"/>
    <xf numFmtId="166" fontId="15" fillId="8" borderId="0" xfId="0" applyNumberFormat="1" applyFont="1" applyFill="1" applyBorder="1" applyAlignment="1" applyProtection="1">
      <alignment horizontal="left" vertical="center" wrapText="1"/>
    </xf>
    <xf numFmtId="1" fontId="15" fillId="8" borderId="0" xfId="0" applyNumberFormat="1" applyFont="1" applyFill="1" applyBorder="1" applyAlignment="1" applyProtection="1">
      <alignment horizontal="center" vertical="center" wrapText="1"/>
    </xf>
    <xf numFmtId="164" fontId="0" fillId="0" borderId="0" xfId="0" applyNumberFormat="1" applyBorder="1" applyAlignment="1" applyProtection="1">
      <alignment wrapText="1"/>
    </xf>
    <xf numFmtId="164" fontId="17" fillId="0" borderId="4" xfId="1" applyNumberFormat="1" applyFont="1" applyFill="1" applyBorder="1" applyAlignment="1" applyProtection="1">
      <alignment vertical="center" wrapText="1" readingOrder="1"/>
    </xf>
    <xf numFmtId="164" fontId="17" fillId="0" borderId="0" xfId="1" applyNumberFormat="1" applyFont="1" applyFill="1" applyBorder="1" applyAlignment="1" applyProtection="1">
      <alignment vertical="center" wrapText="1" readingOrder="1"/>
    </xf>
    <xf numFmtId="164" fontId="24" fillId="0" borderId="4" xfId="1" applyNumberFormat="1" applyFont="1" applyFill="1" applyBorder="1" applyAlignment="1" applyProtection="1">
      <alignment vertical="center" wrapText="1" readingOrder="1"/>
    </xf>
    <xf numFmtId="0" fontId="0" fillId="4" borderId="0" xfId="0" applyFill="1" applyAlignment="1" applyProtection="1">
      <alignment wrapText="1"/>
    </xf>
    <xf numFmtId="0" fontId="0" fillId="4" borderId="0" xfId="0" applyFill="1" applyBorder="1" applyAlignment="1" applyProtection="1"/>
    <xf numFmtId="0" fontId="6" fillId="4" borderId="0" xfId="0" applyFont="1" applyFill="1" applyBorder="1" applyAlignment="1" applyProtection="1">
      <alignment wrapText="1"/>
    </xf>
    <xf numFmtId="0" fontId="11" fillId="0" borderId="5" xfId="1" applyNumberFormat="1" applyFont="1" applyFill="1" applyBorder="1" applyAlignment="1" applyProtection="1">
      <alignment horizontal="center" vertical="center" wrapText="1" readingOrder="1"/>
    </xf>
    <xf numFmtId="0" fontId="11" fillId="0" borderId="0" xfId="1" applyNumberFormat="1" applyFont="1" applyFill="1" applyBorder="1" applyAlignment="1" applyProtection="1">
      <alignment horizontal="center" vertical="center" wrapText="1" readingOrder="1"/>
    </xf>
    <xf numFmtId="0" fontId="25" fillId="0" borderId="5" xfId="1" applyNumberFormat="1" applyFont="1" applyFill="1" applyBorder="1" applyAlignment="1" applyProtection="1">
      <alignment horizontal="center" vertical="center" wrapText="1" readingOrder="1"/>
    </xf>
    <xf numFmtId="0" fontId="27" fillId="3" borderId="0" xfId="0" applyFont="1" applyFill="1" applyBorder="1" applyAlignment="1" applyProtection="1">
      <alignment horizontal="center" vertical="center" readingOrder="1"/>
    </xf>
    <xf numFmtId="0" fontId="16" fillId="3" borderId="0" xfId="0" applyFont="1" applyFill="1" applyBorder="1" applyAlignment="1" applyProtection="1">
      <alignment vertical="center"/>
    </xf>
    <xf numFmtId="164" fontId="16" fillId="3" borderId="0" xfId="0" applyNumberFormat="1" applyFont="1" applyFill="1" applyBorder="1" applyAlignment="1" applyProtection="1">
      <alignment vertical="center"/>
    </xf>
    <xf numFmtId="0" fontId="4" fillId="4" borderId="0" xfId="0" applyFont="1" applyFill="1" applyBorder="1" applyAlignment="1" applyProtection="1">
      <alignment wrapText="1"/>
    </xf>
    <xf numFmtId="0" fontId="4" fillId="5" borderId="0" xfId="0" applyFont="1" applyFill="1" applyAlignment="1" applyProtection="1">
      <alignment wrapText="1"/>
    </xf>
    <xf numFmtId="1" fontId="0" fillId="5" borderId="0" xfId="0" applyNumberFormat="1" applyFont="1" applyFill="1" applyBorder="1" applyAlignment="1" applyProtection="1">
      <alignment horizontal="center"/>
    </xf>
    <xf numFmtId="0" fontId="0" fillId="5" borderId="0" xfId="0" applyFont="1" applyFill="1" applyBorder="1" applyAlignment="1" applyProtection="1">
      <alignment horizontal="center"/>
    </xf>
    <xf numFmtId="1" fontId="0" fillId="4" borderId="0" xfId="0" applyNumberFormat="1" applyFont="1" applyFill="1" applyBorder="1" applyAlignment="1" applyProtection="1">
      <alignment horizontal="center"/>
    </xf>
    <xf numFmtId="0" fontId="0" fillId="4" borderId="0" xfId="0" applyFont="1" applyFill="1" applyBorder="1" applyAlignment="1" applyProtection="1">
      <alignment horizontal="center"/>
    </xf>
    <xf numFmtId="0" fontId="4" fillId="4" borderId="0" xfId="0" applyFont="1" applyFill="1" applyAlignment="1" applyProtection="1"/>
    <xf numFmtId="0" fontId="4" fillId="4" borderId="0" xfId="0" applyFont="1" applyFill="1" applyAlignment="1" applyProtection="1">
      <alignment wrapText="1"/>
    </xf>
    <xf numFmtId="2" fontId="0" fillId="4" borderId="0" xfId="0" applyNumberFormat="1" applyFont="1" applyFill="1" applyAlignment="1" applyProtection="1">
      <alignment vertical="top"/>
    </xf>
    <xf numFmtId="0" fontId="4" fillId="5" borderId="0" xfId="0" applyFont="1" applyFill="1" applyBorder="1" applyAlignment="1" applyProtection="1">
      <alignment wrapText="1"/>
    </xf>
    <xf numFmtId="0" fontId="0" fillId="4" borderId="0" xfId="0" applyFont="1" applyFill="1" applyAlignment="1" applyProtection="1">
      <alignment horizontal="left" vertical="top" wrapText="1"/>
    </xf>
    <xf numFmtId="0" fontId="0" fillId="5" borderId="0" xfId="0" applyFont="1" applyFill="1" applyAlignment="1" applyProtection="1">
      <alignment horizontal="left" vertical="top" wrapText="1"/>
    </xf>
    <xf numFmtId="0" fontId="4" fillId="5" borderId="0" xfId="0" applyFont="1" applyFill="1" applyAlignment="1" applyProtection="1">
      <alignment horizontal="center" vertical="top"/>
    </xf>
    <xf numFmtId="1" fontId="4" fillId="5" borderId="0" xfId="0" applyNumberFormat="1" applyFont="1" applyFill="1" applyBorder="1" applyAlignment="1" applyProtection="1">
      <alignment horizontal="center"/>
    </xf>
    <xf numFmtId="0" fontId="4" fillId="4" borderId="0" xfId="0" applyFont="1" applyFill="1" applyBorder="1" applyAlignment="1" applyProtection="1">
      <alignment horizontal="center" wrapText="1"/>
    </xf>
    <xf numFmtId="0" fontId="4" fillId="5" borderId="0" xfId="0" applyFont="1" applyFill="1" applyAlignment="1" applyProtection="1">
      <alignment horizontal="center" wrapText="1"/>
    </xf>
    <xf numFmtId="0" fontId="14" fillId="3" borderId="0" xfId="0" applyFont="1" applyFill="1" applyBorder="1" applyAlignment="1" applyProtection="1">
      <alignment vertical="center" wrapText="1" readingOrder="1"/>
    </xf>
    <xf numFmtId="165" fontId="14" fillId="3" borderId="0" xfId="1" applyFont="1" applyFill="1" applyBorder="1" applyAlignment="1" applyProtection="1">
      <alignment horizontal="center" vertical="center" wrapText="1" readingOrder="1"/>
    </xf>
    <xf numFmtId="165" fontId="14" fillId="0" borderId="0" xfId="1" applyFont="1" applyFill="1" applyBorder="1" applyAlignment="1" applyProtection="1">
      <alignment horizontal="center" vertical="center" wrapText="1" readingOrder="1"/>
    </xf>
    <xf numFmtId="0" fontId="14" fillId="7" borderId="0" xfId="0" applyFont="1" applyFill="1" applyBorder="1" applyAlignment="1" applyProtection="1">
      <alignment vertical="center" wrapText="1" readingOrder="1"/>
    </xf>
    <xf numFmtId="165" fontId="14" fillId="7" borderId="0" xfId="1" applyFont="1" applyFill="1" applyBorder="1" applyAlignment="1" applyProtection="1">
      <alignment horizontal="center" vertical="center" wrapText="1" readingOrder="1"/>
    </xf>
    <xf numFmtId="0" fontId="16" fillId="0" borderId="0" xfId="0" applyFont="1" applyFill="1" applyBorder="1" applyAlignment="1" applyProtection="1">
      <alignment wrapText="1"/>
    </xf>
    <xf numFmtId="0" fontId="12" fillId="0" borderId="0" xfId="0" applyFont="1" applyProtection="1"/>
    <xf numFmtId="167" fontId="11" fillId="9" borderId="3" xfId="0" applyNumberFormat="1" applyFont="1" applyFill="1" applyBorder="1" applyAlignment="1" applyProtection="1">
      <alignment vertical="center"/>
      <protection locked="0"/>
    </xf>
    <xf numFmtId="164" fontId="11" fillId="9" borderId="4" xfId="0" applyNumberFormat="1" applyFont="1" applyFill="1" applyBorder="1" applyAlignment="1" applyProtection="1">
      <alignment vertical="center" wrapText="1"/>
      <protection locked="0"/>
    </xf>
    <xf numFmtId="0" fontId="11" fillId="9" borderId="4" xfId="0" applyFont="1" applyFill="1" applyBorder="1" applyAlignment="1" applyProtection="1">
      <alignment vertical="center" wrapText="1"/>
      <protection locked="0"/>
    </xf>
    <xf numFmtId="0" fontId="11" fillId="9" borderId="5" xfId="0" applyFont="1" applyFill="1" applyBorder="1" applyAlignment="1" applyProtection="1">
      <alignment vertical="center" wrapText="1"/>
      <protection locked="0"/>
    </xf>
    <xf numFmtId="167" fontId="11" fillId="9" borderId="3" xfId="0" applyNumberFormat="1" applyFont="1" applyFill="1" applyBorder="1" applyAlignment="1" applyProtection="1">
      <alignment vertical="center" wrapText="1"/>
      <protection locked="0"/>
    </xf>
    <xf numFmtId="0" fontId="0" fillId="9" borderId="4" xfId="0" applyFont="1" applyFill="1" applyBorder="1" applyAlignment="1" applyProtection="1">
      <alignment vertical="center" wrapText="1"/>
      <protection locked="0"/>
    </xf>
    <xf numFmtId="0" fontId="0" fillId="9" borderId="5" xfId="0" applyFont="1" applyFill="1" applyBorder="1" applyAlignment="1" applyProtection="1">
      <alignment vertical="center" wrapText="1"/>
      <protection locked="0"/>
    </xf>
    <xf numFmtId="0" fontId="11" fillId="9" borderId="4" xfId="0" applyNumberFormat="1" applyFont="1" applyFill="1" applyBorder="1" applyAlignment="1" applyProtection="1">
      <alignment horizontal="left" vertical="center" wrapText="1"/>
      <protection locked="0"/>
    </xf>
    <xf numFmtId="164" fontId="11" fillId="9" borderId="4" xfId="0" applyNumberFormat="1" applyFont="1" applyFill="1" applyBorder="1" applyAlignment="1" applyProtection="1">
      <alignment horizontal="right" vertical="center" wrapText="1"/>
      <protection locked="0"/>
    </xf>
    <xf numFmtId="167" fontId="11" fillId="9" borderId="7" xfId="0" applyNumberFormat="1" applyFont="1" applyFill="1" applyBorder="1" applyAlignment="1" applyProtection="1">
      <alignment vertical="center" wrapText="1"/>
      <protection locked="0"/>
    </xf>
    <xf numFmtId="164" fontId="11" fillId="9" borderId="8" xfId="0" applyNumberFormat="1" applyFont="1" applyFill="1" applyBorder="1" applyAlignment="1" applyProtection="1">
      <alignment vertical="center" wrapText="1"/>
      <protection locked="0"/>
    </xf>
    <xf numFmtId="0" fontId="11" fillId="9" borderId="8" xfId="0" applyFont="1" applyFill="1" applyBorder="1" applyAlignment="1" applyProtection="1">
      <alignment vertical="center" wrapText="1"/>
      <protection locked="0"/>
    </xf>
    <xf numFmtId="0" fontId="11" fillId="9" borderId="9" xfId="0" applyFont="1" applyFill="1" applyBorder="1" applyAlignment="1" applyProtection="1">
      <alignment vertical="center" wrapText="1"/>
      <protection locked="0"/>
    </xf>
    <xf numFmtId="167" fontId="11" fillId="3" borderId="3" xfId="0" applyNumberFormat="1" applyFont="1" applyFill="1" applyBorder="1" applyAlignment="1" applyProtection="1">
      <alignment vertical="center"/>
      <protection locked="0"/>
    </xf>
    <xf numFmtId="164" fontId="11" fillId="3" borderId="4" xfId="0" applyNumberFormat="1" applyFont="1" applyFill="1" applyBorder="1" applyAlignment="1" applyProtection="1">
      <alignment vertical="center" wrapText="1"/>
      <protection locked="0"/>
    </xf>
    <xf numFmtId="0" fontId="11" fillId="3" borderId="4" xfId="0" applyFont="1" applyFill="1" applyBorder="1" applyAlignment="1" applyProtection="1">
      <alignment vertical="center" wrapText="1"/>
      <protection locked="0"/>
    </xf>
    <xf numFmtId="0" fontId="11" fillId="3" borderId="5" xfId="0" applyFont="1" applyFill="1" applyBorder="1" applyAlignment="1" applyProtection="1">
      <alignment vertical="center" wrapText="1"/>
      <protection locked="0"/>
    </xf>
    <xf numFmtId="0" fontId="16" fillId="3" borderId="0" xfId="0" applyFont="1" applyFill="1" applyBorder="1" applyAlignment="1" applyProtection="1">
      <alignment horizontal="left" vertical="center" wrapText="1"/>
    </xf>
    <xf numFmtId="0" fontId="15" fillId="3" borderId="0" xfId="0" applyFont="1" applyFill="1" applyBorder="1" applyAlignment="1" applyProtection="1">
      <alignment horizontal="left" vertical="center" readingOrder="1"/>
    </xf>
    <xf numFmtId="166" fontId="15" fillId="3" borderId="0" xfId="0" applyNumberFormat="1" applyFont="1" applyFill="1" applyBorder="1" applyAlignment="1" applyProtection="1">
      <alignment horizontal="left" vertical="center" wrapText="1"/>
    </xf>
    <xf numFmtId="1" fontId="15" fillId="3" borderId="0" xfId="0" applyNumberFormat="1" applyFont="1" applyFill="1" applyBorder="1" applyAlignment="1" applyProtection="1">
      <alignment horizontal="center" vertical="center" wrapText="1"/>
    </xf>
    <xf numFmtId="166" fontId="27" fillId="3" borderId="0" xfId="0" applyNumberFormat="1" applyFont="1" applyFill="1" applyBorder="1" applyAlignment="1" applyProtection="1">
      <alignment horizontal="center" vertical="center" wrapText="1"/>
    </xf>
    <xf numFmtId="167" fontId="11" fillId="10" borderId="3" xfId="0" applyNumberFormat="1" applyFont="1" applyFill="1" applyBorder="1" applyAlignment="1" applyProtection="1">
      <alignment vertical="center"/>
      <protection locked="0"/>
    </xf>
    <xf numFmtId="164" fontId="11" fillId="10" borderId="4" xfId="0" applyNumberFormat="1" applyFont="1" applyFill="1" applyBorder="1" applyAlignment="1" applyProtection="1">
      <alignment vertical="center" wrapText="1"/>
      <protection locked="0"/>
    </xf>
    <xf numFmtId="0" fontId="11" fillId="10" borderId="4" xfId="0" applyFont="1" applyFill="1" applyBorder="1" applyAlignment="1" applyProtection="1">
      <alignment vertical="center" wrapText="1"/>
      <protection locked="0"/>
    </xf>
    <xf numFmtId="0" fontId="11" fillId="10" borderId="5" xfId="0" applyFont="1" applyFill="1" applyBorder="1" applyAlignment="1" applyProtection="1">
      <alignment vertical="center" wrapText="1"/>
      <protection locked="0"/>
    </xf>
    <xf numFmtId="0" fontId="0" fillId="10" borderId="4" xfId="0" applyFont="1" applyFill="1" applyBorder="1" applyAlignment="1" applyProtection="1">
      <alignment vertical="center" wrapText="1"/>
      <protection locked="0"/>
    </xf>
    <xf numFmtId="0" fontId="0" fillId="10" borderId="5" xfId="0" applyFont="1" applyFill="1" applyBorder="1" applyAlignment="1" applyProtection="1">
      <alignment vertical="center" wrapText="1"/>
      <protection locked="0"/>
    </xf>
    <xf numFmtId="0" fontId="0" fillId="10" borderId="4" xfId="0" applyFont="1" applyFill="1" applyBorder="1" applyAlignment="1" applyProtection="1">
      <alignment horizontal="left" vertical="center" wrapText="1"/>
      <protection locked="0"/>
    </xf>
    <xf numFmtId="0" fontId="11" fillId="10" borderId="4" xfId="0" applyNumberFormat="1" applyFont="1" applyFill="1" applyBorder="1" applyAlignment="1" applyProtection="1">
      <alignment horizontal="left" vertical="center" wrapText="1"/>
      <protection locked="0"/>
    </xf>
    <xf numFmtId="164" fontId="11" fillId="10" borderId="4" xfId="0" applyNumberFormat="1" applyFont="1" applyFill="1" applyBorder="1" applyAlignment="1" applyProtection="1">
      <alignment horizontal="right" vertical="center" wrapText="1"/>
      <protection locked="0"/>
    </xf>
    <xf numFmtId="0" fontId="0" fillId="10" borderId="5" xfId="0" applyFont="1" applyFill="1" applyBorder="1" applyAlignment="1" applyProtection="1">
      <alignment horizontal="left" vertical="center" wrapText="1"/>
      <protection locked="0"/>
    </xf>
    <xf numFmtId="0" fontId="27" fillId="3" borderId="0" xfId="0" applyFont="1" applyFill="1" applyBorder="1" applyAlignment="1" applyProtection="1">
      <alignment horizontal="center" vertical="center" wrapText="1"/>
    </xf>
    <xf numFmtId="0" fontId="27" fillId="3" borderId="0" xfId="0" applyFont="1" applyFill="1" applyBorder="1" applyAlignment="1" applyProtection="1">
      <alignment horizontal="center" vertical="center" wrapText="1"/>
    </xf>
    <xf numFmtId="167" fontId="17" fillId="10" borderId="3" xfId="0" applyNumberFormat="1" applyFont="1" applyFill="1" applyBorder="1" applyAlignment="1" applyProtection="1">
      <alignment vertical="center"/>
      <protection locked="0"/>
    </xf>
    <xf numFmtId="167" fontId="11" fillId="10" borderId="3" xfId="0" applyNumberFormat="1" applyFont="1" applyFill="1" applyBorder="1" applyAlignment="1" applyProtection="1">
      <alignment horizontal="left"/>
      <protection locked="0"/>
    </xf>
    <xf numFmtId="166" fontId="11" fillId="10" borderId="10" xfId="0" applyNumberFormat="1" applyFont="1" applyFill="1" applyBorder="1" applyAlignment="1">
      <alignment horizontal="left"/>
    </xf>
    <xf numFmtId="0" fontId="11" fillId="10" borderId="4" xfId="0" applyFont="1" applyFill="1" applyBorder="1" applyAlignment="1" applyProtection="1">
      <alignment wrapText="1"/>
      <protection locked="0"/>
    </xf>
    <xf numFmtId="166" fontId="0" fillId="10" borderId="4" xfId="0" applyNumberFormat="1" applyFill="1" applyBorder="1" applyAlignment="1">
      <alignment horizontal="left"/>
    </xf>
    <xf numFmtId="0" fontId="11" fillId="10" borderId="5" xfId="0" applyFont="1" applyFill="1" applyBorder="1" applyAlignment="1" applyProtection="1">
      <alignment wrapText="1"/>
      <protection locked="0"/>
    </xf>
    <xf numFmtId="166" fontId="11" fillId="10" borderId="4" xfId="0" applyNumberFormat="1" applyFont="1" applyFill="1" applyBorder="1" applyAlignment="1">
      <alignment horizontal="left"/>
    </xf>
    <xf numFmtId="0" fontId="0" fillId="0" borderId="0" xfId="0" applyAlignment="1">
      <alignment wrapText="1"/>
    </xf>
    <xf numFmtId="167" fontId="29" fillId="10" borderId="3" xfId="0" applyNumberFormat="1" applyFont="1" applyFill="1" applyBorder="1" applyAlignment="1" applyProtection="1">
      <alignment horizontal="left"/>
      <protection locked="0"/>
    </xf>
    <xf numFmtId="0" fontId="29" fillId="10" borderId="4" xfId="0" applyFont="1" applyFill="1" applyBorder="1" applyAlignment="1" applyProtection="1">
      <alignment wrapText="1"/>
      <protection locked="0"/>
    </xf>
    <xf numFmtId="164" fontId="11" fillId="10" borderId="4" xfId="0" applyNumberFormat="1" applyFont="1" applyFill="1" applyBorder="1" applyAlignment="1" applyProtection="1">
      <alignment horizontal="left" vertical="center" wrapText="1"/>
      <protection locked="0"/>
    </xf>
    <xf numFmtId="0" fontId="30" fillId="0" borderId="0" xfId="0" applyFont="1" applyAlignment="1">
      <alignment wrapText="1"/>
    </xf>
    <xf numFmtId="0" fontId="11" fillId="10" borderId="8" xfId="0" applyFont="1" applyFill="1" applyBorder="1" applyAlignment="1" applyProtection="1">
      <alignment wrapText="1"/>
      <protection locked="0"/>
    </xf>
    <xf numFmtId="0" fontId="32" fillId="0" borderId="0" xfId="0" applyFont="1" applyAlignment="1" applyProtection="1">
      <alignment wrapText="1"/>
      <protection locked="0"/>
    </xf>
    <xf numFmtId="0" fontId="11" fillId="10" borderId="3" xfId="0" applyFont="1" applyFill="1" applyBorder="1" applyAlignment="1" applyProtection="1">
      <alignment wrapText="1"/>
      <protection locked="0"/>
    </xf>
    <xf numFmtId="0" fontId="30" fillId="0" borderId="0" xfId="0" applyFont="1" applyAlignment="1" applyProtection="1">
      <alignment wrapText="1"/>
      <protection locked="0"/>
    </xf>
    <xf numFmtId="0" fontId="35" fillId="0" borderId="0" xfId="0" applyFont="1" applyAlignment="1" applyProtection="1">
      <alignment wrapText="1"/>
      <protection locked="0"/>
    </xf>
    <xf numFmtId="0" fontId="0" fillId="10" borderId="0" xfId="0" applyFill="1" applyProtection="1">
      <protection locked="0"/>
    </xf>
    <xf numFmtId="164" fontId="16" fillId="3" borderId="0" xfId="0" applyNumberFormat="1" applyFont="1" applyFill="1" applyBorder="1" applyAlignment="1" applyProtection="1">
      <alignment horizontal="left" vertical="center"/>
    </xf>
    <xf numFmtId="167" fontId="11" fillId="10" borderId="3" xfId="0" applyNumberFormat="1" applyFont="1" applyFill="1" applyBorder="1" applyAlignment="1" applyProtection="1">
      <alignment horizontal="left" vertical="center"/>
      <protection locked="0"/>
    </xf>
    <xf numFmtId="164" fontId="15" fillId="3" borderId="0" xfId="0" applyNumberFormat="1" applyFont="1" applyFill="1" applyBorder="1" applyAlignment="1" applyProtection="1">
      <alignment horizontal="left" vertical="center"/>
    </xf>
    <xf numFmtId="0" fontId="33" fillId="0" borderId="0" xfId="0" applyFont="1" applyAlignment="1" applyProtection="1">
      <alignment wrapText="1"/>
      <protection locked="0"/>
    </xf>
    <xf numFmtId="164" fontId="15" fillId="3" borderId="0" xfId="0" applyNumberFormat="1" applyFont="1" applyFill="1" applyBorder="1" applyAlignment="1" applyProtection="1">
      <alignment horizontal="left" vertical="center" wrapText="1" readingOrder="1"/>
    </xf>
    <xf numFmtId="0" fontId="0" fillId="10" borderId="4" xfId="0" applyFill="1" applyBorder="1" applyAlignment="1" applyProtection="1">
      <alignment vertical="center" wrapText="1"/>
      <protection locked="0"/>
    </xf>
    <xf numFmtId="0" fontId="0" fillId="10" borderId="5" xfId="0" applyFill="1" applyBorder="1" applyAlignment="1" applyProtection="1">
      <alignment vertical="center" wrapText="1"/>
      <protection locked="0"/>
    </xf>
    <xf numFmtId="0" fontId="30" fillId="0" borderId="0" xfId="0" applyFont="1" applyProtection="1">
      <protection locked="0"/>
    </xf>
    <xf numFmtId="164" fontId="0" fillId="10" borderId="4" xfId="0" applyNumberFormat="1" applyFill="1" applyBorder="1" applyAlignment="1" applyProtection="1">
      <alignment horizontal="left" vertical="center" wrapText="1"/>
      <protection locked="0"/>
    </xf>
    <xf numFmtId="0" fontId="36" fillId="0" borderId="0" xfId="0" applyFont="1" applyAlignment="1" applyProtection="1">
      <alignment wrapText="1"/>
      <protection locked="0"/>
    </xf>
    <xf numFmtId="0" fontId="11" fillId="10" borderId="4" xfId="0" applyFont="1" applyFill="1" applyBorder="1" applyAlignment="1" applyProtection="1">
      <alignment horizontal="left" vertical="center" wrapText="1"/>
      <protection locked="0"/>
    </xf>
    <xf numFmtId="0" fontId="11" fillId="10" borderId="5" xfId="0" applyFont="1" applyFill="1" applyBorder="1" applyAlignment="1" applyProtection="1">
      <alignment horizontal="left" vertical="center" wrapText="1"/>
      <protection locked="0"/>
    </xf>
    <xf numFmtId="0" fontId="31" fillId="0" borderId="0" xfId="0" applyFont="1" applyAlignment="1" applyProtection="1">
      <alignment wrapText="1"/>
      <protection locked="0"/>
    </xf>
    <xf numFmtId="0" fontId="34" fillId="0" borderId="0" xfId="0" applyFont="1" applyAlignment="1" applyProtection="1">
      <alignment wrapText="1"/>
      <protection locked="0"/>
    </xf>
    <xf numFmtId="8" fontId="0" fillId="10" borderId="0" xfId="0" applyNumberFormat="1" applyFill="1" applyAlignment="1" applyProtection="1">
      <alignment horizontal="left"/>
      <protection locked="0"/>
    </xf>
    <xf numFmtId="0" fontId="11" fillId="0" borderId="0" xfId="0" applyFont="1" applyFill="1" applyBorder="1" applyAlignment="1" applyProtection="1">
      <alignment horizontal="center" vertical="center" wrapText="1" readingOrder="1"/>
    </xf>
    <xf numFmtId="0" fontId="10" fillId="10" borderId="2" xfId="0" applyFont="1" applyFill="1" applyBorder="1" applyAlignment="1" applyProtection="1">
      <alignment horizontal="left" vertical="center" wrapText="1" readingOrder="1"/>
      <protection locked="0"/>
    </xf>
    <xf numFmtId="0" fontId="9" fillId="0" borderId="6" xfId="0" applyFont="1" applyFill="1" applyBorder="1" applyAlignment="1" applyProtection="1">
      <alignment horizontal="left" vertical="center"/>
    </xf>
    <xf numFmtId="0" fontId="18" fillId="2" borderId="0" xfId="0" applyFont="1" applyFill="1" applyBorder="1" applyAlignment="1" applyProtection="1">
      <alignment horizontal="center" vertical="center"/>
    </xf>
    <xf numFmtId="0" fontId="37" fillId="10" borderId="2" xfId="0" applyFont="1" applyFill="1" applyBorder="1" applyAlignment="1" applyProtection="1">
      <alignment horizontal="left" vertical="center" wrapText="1" readingOrder="1"/>
      <protection locked="0"/>
    </xf>
    <xf numFmtId="167" fontId="37" fillId="10" borderId="2" xfId="0" applyNumberFormat="1" applyFont="1" applyFill="1" applyBorder="1" applyAlignment="1" applyProtection="1">
      <alignment horizontal="left" vertical="center" wrapText="1" readingOrder="1"/>
      <protection locked="0"/>
    </xf>
    <xf numFmtId="167" fontId="9" fillId="0" borderId="2" xfId="0" applyNumberFormat="1" applyFont="1" applyBorder="1" applyAlignment="1" applyProtection="1">
      <alignment horizontal="left" vertical="center" wrapText="1" readingOrder="1"/>
    </xf>
    <xf numFmtId="0" fontId="27" fillId="3" borderId="6"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readingOrder="1"/>
    </xf>
    <xf numFmtId="0" fontId="3" fillId="0" borderId="1" xfId="0" applyFont="1" applyFill="1" applyBorder="1" applyAlignment="1" applyProtection="1">
      <alignment horizontal="center" vertical="center" wrapText="1" readingOrder="1"/>
    </xf>
    <xf numFmtId="0" fontId="3" fillId="0" borderId="0" xfId="0" applyFont="1" applyFill="1" applyBorder="1" applyAlignment="1" applyProtection="1">
      <alignment horizontal="center" vertical="center" wrapText="1" readingOrder="1"/>
    </xf>
    <xf numFmtId="0" fontId="5" fillId="0" borderId="1" xfId="0" applyFont="1" applyFill="1" applyBorder="1" applyAlignment="1" applyProtection="1">
      <alignment horizontal="center" vertical="center" wrapText="1" readingOrder="1"/>
    </xf>
    <xf numFmtId="0" fontId="5" fillId="0" borderId="0" xfId="0" applyFont="1" applyFill="1" applyBorder="1" applyAlignment="1" applyProtection="1">
      <alignment horizontal="center" vertical="center" wrapText="1" readingOrder="1"/>
    </xf>
    <xf numFmtId="0" fontId="27" fillId="3" borderId="0" xfId="0" applyFont="1" applyFill="1" applyBorder="1" applyAlignment="1" applyProtection="1">
      <alignment horizontal="center" vertical="center" wrapText="1"/>
    </xf>
    <xf numFmtId="0" fontId="16" fillId="3" borderId="0" xfId="0" applyFont="1" applyFill="1" applyBorder="1" applyAlignment="1" applyProtection="1">
      <alignment horizontal="center" vertical="center" wrapText="1" readingOrder="1"/>
    </xf>
    <xf numFmtId="0" fontId="5" fillId="0" borderId="0" xfId="0" applyFont="1" applyFill="1" applyBorder="1" applyAlignment="1" applyProtection="1">
      <alignment horizontal="center" vertical="center" wrapText="1"/>
    </xf>
    <xf numFmtId="0" fontId="6"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9" fillId="0" borderId="0" xfId="0" applyFont="1" applyBorder="1" applyAlignment="1" applyProtection="1">
      <alignment horizontal="center" vertical="center" wrapText="1"/>
    </xf>
    <xf numFmtId="0" fontId="7" fillId="0" borderId="0" xfId="0" applyFont="1" applyBorder="1" applyAlignment="1" applyProtection="1">
      <alignment horizontal="center" vertical="center" wrapText="1"/>
    </xf>
    <xf numFmtId="0" fontId="7" fillId="0" borderId="0" xfId="0" applyFont="1" applyBorder="1" applyAlignment="1" applyProtection="1">
      <alignment horizontal="center" vertical="center"/>
    </xf>
  </cellXfs>
  <cellStyles count="2">
    <cellStyle name="Currency" xfId="1" builtinId="4"/>
    <cellStyle name="Normal" xfId="0" builtinId="0"/>
  </cellStyles>
  <dxfs count="2">
    <dxf>
      <font>
        <color theme="1" tint="0.499984740745262"/>
      </font>
      <fill>
        <patternFill>
          <bgColor rgb="FFCCFFCC"/>
        </patternFill>
      </fill>
    </dxf>
    <dxf>
      <font>
        <color theme="1" tint="0.499984740745262"/>
      </font>
      <fill>
        <patternFill>
          <bgColor rgb="FFCCFFCC"/>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CFFCC"/>
      <color rgb="FFCCFF66"/>
      <color rgb="FFFF9900"/>
      <color rgb="FF99FF99"/>
      <color rgb="FF00FF00"/>
      <color rgb="FF006600"/>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1</xdr:col>
      <xdr:colOff>266700</xdr:colOff>
      <xdr:row>24</xdr:row>
      <xdr:rowOff>142875</xdr:rowOff>
    </xdr:from>
    <xdr:ext cx="184731" cy="264560"/>
    <xdr:sp macro="" textlink="">
      <xdr:nvSpPr>
        <xdr:cNvPr id="2" name="TextBox 1">
          <a:extLst>
            <a:ext uri="{FF2B5EF4-FFF2-40B4-BE49-F238E27FC236}">
              <a16:creationId xmlns:a16="http://schemas.microsoft.com/office/drawing/2014/main" id="{D010A29E-CBFF-4A0E-A188-A9C69E7804D3}"/>
            </a:ext>
          </a:extLst>
        </xdr:cNvPr>
        <xdr:cNvSpPr txBox="1"/>
      </xdr:nvSpPr>
      <xdr:spPr>
        <a:xfrm>
          <a:off x="2647950" y="537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NZ"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39997558519241921"/>
    <pageSetUpPr fitToPage="1"/>
  </sheetPr>
  <dimension ref="A1:K56"/>
  <sheetViews>
    <sheetView zoomScaleNormal="100" workbookViewId="0">
      <selection activeCell="A8" sqref="A8"/>
    </sheetView>
  </sheetViews>
  <sheetFormatPr defaultColWidth="0" defaultRowHeight="12.75" zeroHeight="1" x14ac:dyDescent="0.2"/>
  <cols>
    <col min="1" max="1" width="35.7109375" style="16" customWidth="1"/>
    <col min="2" max="2" width="21.5703125" style="16" customWidth="1"/>
    <col min="3" max="3" width="33.5703125" style="16" customWidth="1"/>
    <col min="4" max="4" width="4.42578125" style="16" customWidth="1"/>
    <col min="5" max="5" width="29" style="16" customWidth="1"/>
    <col min="6" max="6" width="19" style="16" customWidth="1"/>
    <col min="7" max="7" width="10.7109375" style="16" customWidth="1"/>
    <col min="8" max="11" width="9.140625" style="16" hidden="1" customWidth="1"/>
    <col min="12" max="16384" width="9.140625" style="16" hidden="1"/>
  </cols>
  <sheetData>
    <row r="1" spans="1:11" ht="26.25" customHeight="1" x14ac:dyDescent="0.2">
      <c r="A1" s="166" t="s">
        <v>91</v>
      </c>
      <c r="B1" s="166"/>
      <c r="C1" s="166"/>
      <c r="D1" s="166"/>
      <c r="E1" s="166"/>
      <c r="F1" s="166"/>
      <c r="G1" s="36"/>
      <c r="H1" s="36"/>
      <c r="I1" s="36"/>
      <c r="J1" s="36"/>
      <c r="K1" s="36"/>
    </row>
    <row r="2" spans="1:11" ht="21" customHeight="1" x14ac:dyDescent="0.2">
      <c r="A2" s="4" t="s">
        <v>2</v>
      </c>
      <c r="B2" s="167" t="s">
        <v>88</v>
      </c>
      <c r="C2" s="167"/>
      <c r="D2" s="167"/>
      <c r="E2" s="167"/>
      <c r="F2" s="167"/>
      <c r="G2" s="36"/>
      <c r="H2" s="36"/>
      <c r="I2" s="36"/>
      <c r="J2" s="36"/>
      <c r="K2" s="36"/>
    </row>
    <row r="3" spans="1:11" ht="21" customHeight="1" x14ac:dyDescent="0.2">
      <c r="A3" s="4" t="s">
        <v>50</v>
      </c>
      <c r="B3" s="167" t="s">
        <v>89</v>
      </c>
      <c r="C3" s="167"/>
      <c r="D3" s="167"/>
      <c r="E3" s="167"/>
      <c r="F3" s="167"/>
      <c r="G3" s="36"/>
      <c r="H3" s="36"/>
      <c r="I3" s="36"/>
      <c r="J3" s="36"/>
      <c r="K3" s="36"/>
    </row>
    <row r="4" spans="1:11" ht="21" customHeight="1" x14ac:dyDescent="0.2">
      <c r="A4" s="4" t="s">
        <v>51</v>
      </c>
      <c r="B4" s="168">
        <v>44013</v>
      </c>
      <c r="C4" s="168"/>
      <c r="D4" s="168"/>
      <c r="E4" s="168"/>
      <c r="F4" s="168"/>
      <c r="G4" s="36"/>
      <c r="H4" s="36"/>
      <c r="I4" s="36"/>
      <c r="J4" s="36"/>
      <c r="K4" s="36"/>
    </row>
    <row r="5" spans="1:11" ht="21" customHeight="1" x14ac:dyDescent="0.2">
      <c r="A5" s="4" t="s">
        <v>52</v>
      </c>
      <c r="B5" s="168">
        <v>44377</v>
      </c>
      <c r="C5" s="168"/>
      <c r="D5" s="168"/>
      <c r="E5" s="168"/>
      <c r="F5" s="168"/>
      <c r="G5" s="36"/>
      <c r="H5" s="36"/>
      <c r="I5" s="36"/>
      <c r="J5" s="36"/>
      <c r="K5" s="36"/>
    </row>
    <row r="6" spans="1:11" ht="21" customHeight="1" x14ac:dyDescent="0.2">
      <c r="A6" s="4" t="s">
        <v>3</v>
      </c>
      <c r="B6" s="165" t="str">
        <f>IF(AND(Travel!B7&lt;&gt;A25,Hospitality!B7&lt;&gt;A25,'All other expenses'!B7&lt;&gt;A25,'Gifts and benefits'!B7&lt;&gt;A25),A26,IF(AND(Travel!B7=A25,Hospitality!B7=A25,'All other expenses'!B7=A25,'Gifts and benefits'!B7=A25),A28,A27))</f>
        <v>Data and totals checked on all sheets</v>
      </c>
      <c r="C6" s="165"/>
      <c r="D6" s="165"/>
      <c r="E6" s="165"/>
      <c r="F6" s="165"/>
      <c r="G6" s="28"/>
      <c r="H6" s="36"/>
      <c r="I6" s="36"/>
      <c r="J6" s="36"/>
      <c r="K6" s="36"/>
    </row>
    <row r="7" spans="1:11" ht="21" customHeight="1" x14ac:dyDescent="0.2">
      <c r="A7" s="4" t="s">
        <v>92</v>
      </c>
      <c r="B7" s="164" t="s">
        <v>29</v>
      </c>
      <c r="C7" s="164"/>
      <c r="D7" s="164"/>
      <c r="E7" s="164"/>
      <c r="F7" s="164"/>
      <c r="G7" s="28"/>
      <c r="H7" s="36"/>
      <c r="I7" s="36"/>
      <c r="J7" s="36"/>
      <c r="K7" s="36"/>
    </row>
    <row r="8" spans="1:11" ht="21" customHeight="1" x14ac:dyDescent="0.2">
      <c r="A8" s="4" t="s">
        <v>195</v>
      </c>
      <c r="B8" s="167" t="s">
        <v>90</v>
      </c>
      <c r="C8" s="167"/>
      <c r="D8" s="167"/>
      <c r="E8" s="167"/>
      <c r="F8" s="167"/>
      <c r="G8" s="28"/>
      <c r="H8" s="36"/>
      <c r="I8" s="36"/>
      <c r="J8" s="36"/>
      <c r="K8" s="36"/>
    </row>
    <row r="9" spans="1:11" ht="66.75" customHeight="1" x14ac:dyDescent="0.2">
      <c r="A9" s="163" t="s">
        <v>5</v>
      </c>
      <c r="B9" s="163"/>
      <c r="C9" s="163"/>
      <c r="D9" s="163"/>
      <c r="E9" s="163"/>
      <c r="F9" s="163"/>
      <c r="G9" s="28"/>
      <c r="H9" s="36"/>
      <c r="I9" s="36"/>
      <c r="J9" s="36"/>
      <c r="K9" s="36"/>
    </row>
    <row r="10" spans="1:11" s="95" customFormat="1" ht="36" customHeight="1" x14ac:dyDescent="0.2">
      <c r="A10" s="89" t="s">
        <v>6</v>
      </c>
      <c r="B10" s="90" t="s">
        <v>7</v>
      </c>
      <c r="C10" s="90" t="s">
        <v>8</v>
      </c>
      <c r="D10" s="91"/>
      <c r="E10" s="92" t="s">
        <v>1</v>
      </c>
      <c r="F10" s="93" t="s">
        <v>9</v>
      </c>
      <c r="G10" s="94"/>
      <c r="H10" s="94"/>
      <c r="I10" s="94"/>
      <c r="J10" s="94"/>
      <c r="K10" s="94"/>
    </row>
    <row r="11" spans="1:11" ht="27.75" customHeight="1" x14ac:dyDescent="0.2">
      <c r="A11" s="10" t="s">
        <v>10</v>
      </c>
      <c r="B11" s="61">
        <f>B15+B16+B17</f>
        <v>12735.59</v>
      </c>
      <c r="C11" s="67" t="str">
        <f>IF(Travel!B6="",A29,Travel!B6)</f>
        <v>Figures include GST (where applicable)</v>
      </c>
      <c r="D11" s="8"/>
      <c r="E11" s="10" t="s">
        <v>11</v>
      </c>
      <c r="F11" s="43">
        <f>'Gifts and benefits'!C16</f>
        <v>2</v>
      </c>
      <c r="G11" s="37"/>
      <c r="H11" s="37"/>
      <c r="I11" s="37"/>
      <c r="J11" s="37"/>
      <c r="K11" s="37"/>
    </row>
    <row r="12" spans="1:11" ht="27.75" customHeight="1" x14ac:dyDescent="0.2">
      <c r="A12" s="10" t="s">
        <v>0</v>
      </c>
      <c r="B12" s="61">
        <f>Hospitality!B15</f>
        <v>0</v>
      </c>
      <c r="C12" s="67" t="str">
        <f>IF(Hospitality!B6="",A29,Hospitality!B6)</f>
        <v>Figures include GST (where applicable)</v>
      </c>
      <c r="D12" s="8"/>
      <c r="E12" s="10" t="s">
        <v>12</v>
      </c>
      <c r="F12" s="43">
        <f>'Gifts and benefits'!C17</f>
        <v>1</v>
      </c>
      <c r="G12" s="37"/>
      <c r="H12" s="37"/>
      <c r="I12" s="37"/>
      <c r="J12" s="37"/>
      <c r="K12" s="37"/>
    </row>
    <row r="13" spans="1:11" ht="27.75" customHeight="1" x14ac:dyDescent="0.2">
      <c r="A13" s="10" t="s">
        <v>13</v>
      </c>
      <c r="B13" s="61">
        <f>'All other expenses'!B31</f>
        <v>4480.24</v>
      </c>
      <c r="C13" s="67" t="str">
        <f>IF('All other expenses'!B6="",A29,'All other expenses'!B6)</f>
        <v>Figures include GST (where applicable)</v>
      </c>
      <c r="D13" s="8"/>
      <c r="E13" s="10" t="s">
        <v>14</v>
      </c>
      <c r="F13" s="43">
        <f>'Gifts and benefits'!C18</f>
        <v>1</v>
      </c>
      <c r="G13" s="36"/>
      <c r="H13" s="36"/>
      <c r="I13" s="36"/>
      <c r="J13" s="36"/>
      <c r="K13" s="36"/>
    </row>
    <row r="14" spans="1:11" ht="12.75" customHeight="1" x14ac:dyDescent="0.2">
      <c r="A14" s="9"/>
      <c r="B14" s="62"/>
      <c r="C14" s="68"/>
      <c r="D14" s="44"/>
      <c r="E14" s="8"/>
      <c r="F14" s="45"/>
      <c r="G14" s="25"/>
      <c r="H14" s="25"/>
      <c r="I14" s="25"/>
      <c r="J14" s="25"/>
      <c r="K14" s="25"/>
    </row>
    <row r="15" spans="1:11" ht="27.75" customHeight="1" x14ac:dyDescent="0.2">
      <c r="A15" s="11" t="s">
        <v>15</v>
      </c>
      <c r="B15" s="63">
        <f>Travel!B16</f>
        <v>0</v>
      </c>
      <c r="C15" s="69" t="str">
        <f>C11</f>
        <v>Figures include GST (where applicable)</v>
      </c>
      <c r="D15" s="8"/>
      <c r="E15" s="8"/>
      <c r="F15" s="45"/>
      <c r="G15" s="36"/>
      <c r="H15" s="36"/>
      <c r="I15" s="36"/>
      <c r="J15" s="36"/>
      <c r="K15" s="36"/>
    </row>
    <row r="16" spans="1:11" ht="27.75" customHeight="1" x14ac:dyDescent="0.2">
      <c r="A16" s="11" t="s">
        <v>16</v>
      </c>
      <c r="B16" s="63">
        <f>Travel!B79</f>
        <v>12715.75</v>
      </c>
      <c r="C16" s="69" t="str">
        <f>C11</f>
        <v>Figures include GST (where applicable)</v>
      </c>
      <c r="D16" s="46"/>
      <c r="E16" s="8"/>
      <c r="F16" s="47"/>
      <c r="G16" s="36"/>
      <c r="H16" s="36"/>
      <c r="I16" s="36"/>
      <c r="J16" s="36"/>
      <c r="K16" s="36"/>
    </row>
    <row r="17" spans="1:11" ht="27.75" customHeight="1" x14ac:dyDescent="0.2">
      <c r="A17" s="11" t="s">
        <v>17</v>
      </c>
      <c r="B17" s="63">
        <f>Travel!B87</f>
        <v>19.84</v>
      </c>
      <c r="C17" s="69" t="str">
        <f>C11</f>
        <v>Figures include GST (where applicable)</v>
      </c>
      <c r="D17" s="8"/>
      <c r="E17" s="8"/>
      <c r="F17" s="47"/>
      <c r="G17" s="36"/>
      <c r="H17" s="36"/>
      <c r="I17" s="36"/>
      <c r="J17" s="36"/>
      <c r="K17" s="36"/>
    </row>
    <row r="18" spans="1:11" ht="27.75" customHeight="1" x14ac:dyDescent="0.2">
      <c r="A18" s="26"/>
      <c r="B18" s="22"/>
      <c r="C18" s="26"/>
      <c r="D18" s="7"/>
      <c r="E18" s="7"/>
      <c r="F18" s="48"/>
      <c r="G18" s="49"/>
      <c r="H18" s="49"/>
      <c r="I18" s="49"/>
      <c r="J18" s="49"/>
      <c r="K18" s="49"/>
    </row>
    <row r="19" spans="1:11" x14ac:dyDescent="0.2">
      <c r="A19" s="33"/>
      <c r="B19" s="26"/>
      <c r="C19" s="26"/>
      <c r="D19" s="26"/>
      <c r="E19" s="26"/>
      <c r="F19" s="36"/>
      <c r="G19" s="36"/>
      <c r="H19" s="36"/>
      <c r="I19" s="36"/>
      <c r="J19" s="36"/>
      <c r="K19" s="36"/>
    </row>
    <row r="20" spans="1:11" hidden="1" x14ac:dyDescent="0.2">
      <c r="A20" s="14" t="s">
        <v>18</v>
      </c>
      <c r="B20" s="15"/>
      <c r="C20" s="15"/>
      <c r="D20" s="15"/>
      <c r="E20" s="15"/>
      <c r="F20" s="15"/>
      <c r="G20" s="36"/>
      <c r="H20" s="36"/>
      <c r="I20" s="36"/>
      <c r="J20" s="36"/>
      <c r="K20" s="36"/>
    </row>
    <row r="21" spans="1:11" ht="12.75" hidden="1" customHeight="1" x14ac:dyDescent="0.2">
      <c r="A21" s="13" t="s">
        <v>19</v>
      </c>
      <c r="B21" s="6"/>
      <c r="C21" s="6"/>
      <c r="D21" s="13"/>
      <c r="E21" s="13"/>
      <c r="F21" s="13"/>
      <c r="G21" s="36"/>
      <c r="H21" s="36"/>
      <c r="I21" s="36"/>
      <c r="J21" s="36"/>
      <c r="K21" s="36"/>
    </row>
    <row r="22" spans="1:11" hidden="1" x14ac:dyDescent="0.2">
      <c r="A22" s="12" t="s">
        <v>20</v>
      </c>
      <c r="B22" s="12"/>
      <c r="C22" s="12"/>
      <c r="D22" s="12"/>
      <c r="E22" s="12"/>
      <c r="F22" s="12"/>
      <c r="G22" s="36"/>
      <c r="H22" s="36"/>
      <c r="I22" s="36"/>
      <c r="J22" s="36"/>
      <c r="K22" s="36"/>
    </row>
    <row r="23" spans="1:11" hidden="1" x14ac:dyDescent="0.2">
      <c r="A23" s="12" t="s">
        <v>21</v>
      </c>
      <c r="B23" s="12"/>
      <c r="C23" s="12"/>
      <c r="D23" s="12"/>
      <c r="E23" s="12"/>
      <c r="F23" s="12"/>
      <c r="G23" s="36"/>
      <c r="H23" s="36"/>
      <c r="I23" s="36"/>
      <c r="J23" s="36"/>
      <c r="K23" s="36"/>
    </row>
    <row r="24" spans="1:11" hidden="1" x14ac:dyDescent="0.2">
      <c r="A24" s="13" t="s">
        <v>22</v>
      </c>
      <c r="B24" s="13"/>
      <c r="C24" s="13"/>
      <c r="D24" s="13"/>
      <c r="E24" s="13"/>
      <c r="F24" s="13"/>
      <c r="G24" s="36"/>
      <c r="H24" s="36"/>
      <c r="I24" s="36"/>
      <c r="J24" s="36"/>
      <c r="K24" s="36"/>
    </row>
    <row r="25" spans="1:11" hidden="1" x14ac:dyDescent="0.2">
      <c r="A25" s="13" t="s">
        <v>23</v>
      </c>
      <c r="B25" s="13"/>
      <c r="C25" s="13"/>
      <c r="D25" s="13"/>
      <c r="E25" s="13"/>
      <c r="F25" s="13"/>
      <c r="G25" s="36"/>
      <c r="H25" s="36"/>
      <c r="I25" s="36"/>
      <c r="J25" s="36"/>
      <c r="K25" s="36"/>
    </row>
    <row r="26" spans="1:11" hidden="1" x14ac:dyDescent="0.2">
      <c r="A26" s="12" t="s">
        <v>24</v>
      </c>
      <c r="B26" s="12"/>
      <c r="C26" s="12"/>
      <c r="D26" s="12"/>
      <c r="E26" s="12"/>
      <c r="F26" s="12"/>
      <c r="G26" s="36"/>
      <c r="H26" s="36"/>
      <c r="I26" s="36"/>
      <c r="J26" s="36"/>
      <c r="K26" s="36"/>
    </row>
    <row r="27" spans="1:11" hidden="1" x14ac:dyDescent="0.2">
      <c r="A27" s="12" t="s">
        <v>25</v>
      </c>
      <c r="B27" s="12"/>
      <c r="C27" s="12"/>
      <c r="D27" s="12"/>
      <c r="E27" s="12"/>
      <c r="F27" s="12"/>
      <c r="G27" s="36"/>
      <c r="H27" s="36"/>
      <c r="I27" s="36"/>
      <c r="J27" s="36"/>
      <c r="K27" s="36"/>
    </row>
    <row r="28" spans="1:11" hidden="1" x14ac:dyDescent="0.2">
      <c r="A28" s="12" t="s">
        <v>26</v>
      </c>
      <c r="B28" s="12"/>
      <c r="C28" s="12"/>
      <c r="D28" s="12"/>
      <c r="E28" s="12"/>
      <c r="F28" s="12"/>
      <c r="G28" s="36"/>
      <c r="H28" s="36"/>
      <c r="I28" s="36"/>
      <c r="J28" s="36"/>
      <c r="K28" s="36"/>
    </row>
    <row r="29" spans="1:11" hidden="1" x14ac:dyDescent="0.2">
      <c r="A29" s="13" t="s">
        <v>27</v>
      </c>
      <c r="B29" s="13"/>
      <c r="C29" s="13"/>
      <c r="D29" s="13"/>
      <c r="E29" s="13"/>
      <c r="F29" s="13"/>
      <c r="G29" s="36"/>
      <c r="H29" s="36"/>
      <c r="I29" s="36"/>
      <c r="J29" s="36"/>
      <c r="K29" s="36"/>
    </row>
    <row r="30" spans="1:11" hidden="1" x14ac:dyDescent="0.2">
      <c r="A30" s="13" t="s">
        <v>28</v>
      </c>
      <c r="B30" s="13"/>
      <c r="C30" s="13"/>
      <c r="D30" s="13"/>
      <c r="E30" s="13"/>
      <c r="F30" s="13"/>
      <c r="G30" s="36"/>
      <c r="H30" s="36"/>
      <c r="I30" s="36"/>
      <c r="J30" s="36"/>
      <c r="K30" s="36"/>
    </row>
    <row r="31" spans="1:11" hidden="1" x14ac:dyDescent="0.2">
      <c r="A31" s="65" t="s">
        <v>4</v>
      </c>
      <c r="B31" s="64"/>
      <c r="C31" s="64"/>
      <c r="D31" s="64"/>
      <c r="E31" s="64"/>
      <c r="F31" s="64"/>
      <c r="G31" s="36"/>
      <c r="H31" s="36"/>
      <c r="I31" s="36"/>
      <c r="J31" s="36"/>
      <c r="K31" s="36"/>
    </row>
    <row r="32" spans="1:11" hidden="1" x14ac:dyDescent="0.2">
      <c r="A32" s="65" t="s">
        <v>29</v>
      </c>
      <c r="B32" s="64"/>
      <c r="C32" s="64"/>
      <c r="D32" s="64"/>
      <c r="E32" s="64"/>
      <c r="F32" s="64"/>
      <c r="G32" s="36"/>
      <c r="H32" s="36"/>
      <c r="I32" s="36"/>
      <c r="J32" s="36"/>
      <c r="K32" s="36"/>
    </row>
    <row r="33" spans="1:11" hidden="1" x14ac:dyDescent="0.2">
      <c r="A33" s="65" t="s">
        <v>87</v>
      </c>
      <c r="B33" s="64"/>
      <c r="C33" s="64"/>
      <c r="D33" s="64"/>
      <c r="E33" s="64"/>
      <c r="F33" s="64"/>
      <c r="G33" s="36"/>
      <c r="H33" s="36"/>
      <c r="I33" s="36"/>
      <c r="J33" s="36"/>
      <c r="K33" s="36"/>
    </row>
    <row r="34" spans="1:11" hidden="1" x14ac:dyDescent="0.2">
      <c r="A34" s="50" t="s">
        <v>30</v>
      </c>
      <c r="B34" s="5"/>
      <c r="C34" s="5"/>
      <c r="D34" s="5"/>
      <c r="E34" s="5"/>
      <c r="F34" s="5"/>
      <c r="G34" s="36"/>
      <c r="H34" s="36"/>
      <c r="I34" s="36"/>
      <c r="J34" s="36"/>
      <c r="K34" s="36"/>
    </row>
    <row r="35" spans="1:11" hidden="1" x14ac:dyDescent="0.2">
      <c r="A35" s="51" t="s">
        <v>31</v>
      </c>
      <c r="B35" s="5"/>
      <c r="C35" s="5"/>
      <c r="D35" s="5"/>
      <c r="E35" s="5"/>
      <c r="F35" s="5"/>
      <c r="G35" s="36"/>
      <c r="H35" s="36"/>
      <c r="I35" s="36"/>
      <c r="J35" s="36"/>
      <c r="K35" s="36"/>
    </row>
    <row r="36" spans="1:11" hidden="1" x14ac:dyDescent="0.2">
      <c r="A36" s="51" t="s">
        <v>32</v>
      </c>
      <c r="B36" s="5"/>
      <c r="C36" s="5"/>
      <c r="D36" s="5"/>
      <c r="E36" s="5"/>
      <c r="F36" s="5"/>
      <c r="G36" s="36"/>
      <c r="H36" s="36"/>
      <c r="I36" s="36"/>
      <c r="J36" s="36"/>
      <c r="K36" s="36"/>
    </row>
    <row r="37" spans="1:11" hidden="1" x14ac:dyDescent="0.2">
      <c r="A37" s="51" t="s">
        <v>33</v>
      </c>
      <c r="B37" s="5"/>
      <c r="C37" s="5"/>
      <c r="D37" s="5"/>
      <c r="E37" s="5"/>
      <c r="F37" s="5"/>
      <c r="G37" s="36"/>
      <c r="H37" s="36"/>
      <c r="I37" s="36"/>
      <c r="J37" s="36"/>
      <c r="K37" s="36"/>
    </row>
    <row r="38" spans="1:11" hidden="1" x14ac:dyDescent="0.2">
      <c r="A38" s="51" t="s">
        <v>34</v>
      </c>
      <c r="B38" s="5"/>
      <c r="C38" s="5"/>
      <c r="D38" s="5"/>
      <c r="E38" s="5"/>
      <c r="F38" s="5"/>
      <c r="G38" s="36"/>
      <c r="H38" s="36"/>
      <c r="I38" s="36"/>
      <c r="J38" s="36"/>
      <c r="K38" s="36"/>
    </row>
    <row r="39" spans="1:11" hidden="1" x14ac:dyDescent="0.2">
      <c r="A39" s="51" t="s">
        <v>35</v>
      </c>
      <c r="B39" s="5"/>
      <c r="C39" s="5"/>
      <c r="D39" s="5"/>
      <c r="E39" s="5"/>
      <c r="F39" s="5"/>
      <c r="G39" s="36"/>
      <c r="H39" s="36"/>
      <c r="I39" s="36"/>
      <c r="J39" s="36"/>
      <c r="K39" s="36"/>
    </row>
    <row r="40" spans="1:11" hidden="1" x14ac:dyDescent="0.2">
      <c r="A40" s="66" t="s">
        <v>36</v>
      </c>
      <c r="B40" s="64"/>
      <c r="C40" s="64"/>
      <c r="D40" s="64"/>
      <c r="E40" s="64"/>
      <c r="F40" s="64"/>
      <c r="G40" s="36"/>
      <c r="H40" s="36"/>
      <c r="I40" s="36"/>
      <c r="J40" s="36"/>
      <c r="K40" s="36"/>
    </row>
    <row r="41" spans="1:11" hidden="1" x14ac:dyDescent="0.2">
      <c r="A41" s="64" t="s">
        <v>37</v>
      </c>
      <c r="B41" s="64"/>
      <c r="C41" s="64"/>
      <c r="D41" s="64"/>
      <c r="E41" s="64"/>
      <c r="F41" s="64"/>
      <c r="G41" s="36"/>
      <c r="H41" s="36"/>
      <c r="I41" s="36"/>
      <c r="J41" s="36"/>
      <c r="K41" s="36"/>
    </row>
    <row r="42" spans="1:11" hidden="1" x14ac:dyDescent="0.2">
      <c r="A42" s="52">
        <v>-20000</v>
      </c>
      <c r="B42" s="5"/>
      <c r="C42" s="5"/>
      <c r="D42" s="5"/>
      <c r="E42" s="5"/>
      <c r="F42" s="5"/>
      <c r="G42" s="36"/>
      <c r="H42" s="36"/>
      <c r="I42" s="36"/>
      <c r="J42" s="36"/>
      <c r="K42" s="36"/>
    </row>
    <row r="43" spans="1:11" ht="25.5" hidden="1" x14ac:dyDescent="0.2">
      <c r="A43" s="83" t="s">
        <v>38</v>
      </c>
      <c r="B43" s="64"/>
      <c r="C43" s="64"/>
      <c r="D43" s="64"/>
      <c r="E43" s="64"/>
      <c r="F43" s="64"/>
      <c r="G43" s="36"/>
      <c r="H43" s="36"/>
      <c r="I43" s="36"/>
      <c r="J43" s="36"/>
      <c r="K43" s="36"/>
    </row>
    <row r="44" spans="1:11" ht="25.5" hidden="1" x14ac:dyDescent="0.2">
      <c r="A44" s="83" t="s">
        <v>39</v>
      </c>
      <c r="B44" s="64"/>
      <c r="C44" s="64"/>
      <c r="D44" s="64"/>
      <c r="E44" s="64"/>
      <c r="F44" s="64"/>
      <c r="G44" s="36"/>
      <c r="H44" s="36"/>
      <c r="I44" s="36"/>
      <c r="J44" s="36"/>
      <c r="K44" s="36"/>
    </row>
    <row r="45" spans="1:11" ht="25.5" hidden="1" x14ac:dyDescent="0.2">
      <c r="A45" s="84" t="s">
        <v>40</v>
      </c>
      <c r="B45" s="5"/>
      <c r="C45" s="5"/>
      <c r="D45" s="5"/>
      <c r="E45" s="5"/>
      <c r="F45" s="5"/>
      <c r="G45" s="36"/>
      <c r="H45" s="36"/>
      <c r="I45" s="36"/>
      <c r="J45" s="36"/>
      <c r="K45" s="36"/>
    </row>
    <row r="46" spans="1:11" ht="25.5" hidden="1" x14ac:dyDescent="0.2">
      <c r="A46" s="84" t="s">
        <v>41</v>
      </c>
      <c r="B46" s="5"/>
      <c r="C46" s="5"/>
      <c r="D46" s="5"/>
      <c r="E46" s="5"/>
      <c r="F46" s="5"/>
      <c r="G46" s="36"/>
      <c r="H46" s="36"/>
      <c r="I46" s="36"/>
      <c r="J46" s="36"/>
      <c r="K46" s="36"/>
    </row>
    <row r="47" spans="1:11" ht="38.25" hidden="1" x14ac:dyDescent="0.2">
      <c r="A47" s="84" t="s">
        <v>42</v>
      </c>
      <c r="B47" s="74"/>
      <c r="C47" s="74"/>
      <c r="D47" s="82"/>
      <c r="E47" s="53"/>
      <c r="F47" s="53"/>
      <c r="G47" s="36"/>
      <c r="H47" s="36"/>
      <c r="I47" s="36"/>
      <c r="J47" s="36"/>
      <c r="K47" s="36"/>
    </row>
    <row r="48" spans="1:11" hidden="1" x14ac:dyDescent="0.2">
      <c r="A48" s="79" t="s">
        <v>43</v>
      </c>
      <c r="B48" s="80"/>
      <c r="C48" s="80"/>
      <c r="D48" s="73"/>
      <c r="E48" s="54"/>
      <c r="F48" s="54" t="b">
        <v>1</v>
      </c>
      <c r="G48" s="36"/>
      <c r="H48" s="36"/>
      <c r="I48" s="36"/>
      <c r="J48" s="36"/>
      <c r="K48" s="36"/>
    </row>
    <row r="49" spans="1:11" hidden="1" x14ac:dyDescent="0.2">
      <c r="A49" s="81" t="s">
        <v>44</v>
      </c>
      <c r="B49" s="79"/>
      <c r="C49" s="79"/>
      <c r="D49" s="79"/>
      <c r="E49" s="54"/>
      <c r="F49" s="54" t="b">
        <v>0</v>
      </c>
      <c r="G49" s="36"/>
      <c r="H49" s="36"/>
      <c r="I49" s="36"/>
      <c r="J49" s="36"/>
      <c r="K49" s="36"/>
    </row>
    <row r="50" spans="1:11" hidden="1" x14ac:dyDescent="0.2">
      <c r="A50" s="85"/>
      <c r="B50" s="75">
        <f>COUNT(Travel!B12:B15)</f>
        <v>0</v>
      </c>
      <c r="C50" s="75"/>
      <c r="D50" s="75">
        <f>COUNTIF(Travel!D12:D15,"*")</f>
        <v>0</v>
      </c>
      <c r="E50" s="76"/>
      <c r="F50" s="76" t="b">
        <f>MIN(B50,D50)=MAX(B50,D50)</f>
        <v>1</v>
      </c>
      <c r="G50" s="36"/>
      <c r="H50" s="36"/>
      <c r="I50" s="36"/>
      <c r="J50" s="36"/>
      <c r="K50" s="36"/>
    </row>
    <row r="51" spans="1:11" hidden="1" x14ac:dyDescent="0.2">
      <c r="A51" s="85" t="s">
        <v>45</v>
      </c>
      <c r="B51" s="75">
        <f>COUNT(Travel!B20:B78)</f>
        <v>56</v>
      </c>
      <c r="C51" s="75"/>
      <c r="D51" s="75">
        <f>COUNTIF(Travel!D20:D78,"*")</f>
        <v>56</v>
      </c>
      <c r="E51" s="76"/>
      <c r="F51" s="76" t="b">
        <f>MIN(B51,D51)=MAX(B51,D51)</f>
        <v>1</v>
      </c>
    </row>
    <row r="52" spans="1:11" hidden="1" x14ac:dyDescent="0.2">
      <c r="A52" s="86"/>
      <c r="B52" s="75">
        <f>COUNT(Travel!B83:B86)</f>
        <v>1</v>
      </c>
      <c r="C52" s="75"/>
      <c r="D52" s="75">
        <f>COUNTIF(Travel!D83:D86,"*")</f>
        <v>1</v>
      </c>
      <c r="E52" s="76"/>
      <c r="F52" s="76" t="b">
        <f>MIN(B52,D52)=MAX(B52,D52)</f>
        <v>1</v>
      </c>
    </row>
    <row r="53" spans="1:11" hidden="1" x14ac:dyDescent="0.2">
      <c r="A53" s="87" t="s">
        <v>46</v>
      </c>
      <c r="B53" s="77">
        <f>COUNT(Hospitality!B11:B14)</f>
        <v>0</v>
      </c>
      <c r="C53" s="77"/>
      <c r="D53" s="77">
        <f>COUNTIF(Hospitality!D11:D14,"*")</f>
        <v>0</v>
      </c>
      <c r="E53" s="78"/>
      <c r="F53" s="78" t="b">
        <f>MIN(B53,D53)=MAX(B53,D53)</f>
        <v>1</v>
      </c>
    </row>
    <row r="54" spans="1:11" hidden="1" x14ac:dyDescent="0.2">
      <c r="A54" s="88" t="s">
        <v>47</v>
      </c>
      <c r="B54" s="76">
        <f>COUNT('All other expenses'!B11:B30)</f>
        <v>17</v>
      </c>
      <c r="C54" s="76"/>
      <c r="D54" s="76">
        <f>COUNTIF('All other expenses'!D11:D30,"*")</f>
        <v>12</v>
      </c>
      <c r="E54" s="76"/>
      <c r="F54" s="76" t="b">
        <f>MIN(B54,D54)=MAX(B54,D54)</f>
        <v>0</v>
      </c>
    </row>
    <row r="55" spans="1:11" hidden="1" x14ac:dyDescent="0.2">
      <c r="A55" s="87" t="s">
        <v>48</v>
      </c>
      <c r="B55" s="77">
        <f>COUNTIF('Gifts and benefits'!B11:B15,"*")</f>
        <v>2</v>
      </c>
      <c r="C55" s="77">
        <f>COUNTIF('Gifts and benefits'!C11:C15,"*")</f>
        <v>2</v>
      </c>
      <c r="D55" s="77"/>
      <c r="E55" s="77">
        <f>COUNTA('Gifts and benefits'!E11:E15)</f>
        <v>2</v>
      </c>
      <c r="F55" s="78" t="b">
        <f>MIN(B55,C55,E55)=MAX(B55,C55,E55)</f>
        <v>1</v>
      </c>
    </row>
    <row r="56" spans="1:11" x14ac:dyDescent="0.2"/>
  </sheetData>
  <sheetProtection formatCells="0" insertRows="0" deleteRows="0"/>
  <mergeCells count="9">
    <mergeCell ref="A9:F9"/>
    <mergeCell ref="B7:F7"/>
    <mergeCell ref="B6:F6"/>
    <mergeCell ref="A1:F1"/>
    <mergeCell ref="B2:F2"/>
    <mergeCell ref="B3:F3"/>
    <mergeCell ref="B4:F4"/>
    <mergeCell ref="B5:F5"/>
    <mergeCell ref="B8:F8"/>
  </mergeCells>
  <conditionalFormatting sqref="B7:F7">
    <cfRule type="cellIs" dxfId="1" priority="2" operator="equal">
      <formula>$A$31</formula>
    </cfRule>
  </conditionalFormatting>
  <conditionalFormatting sqref="B8:F8">
    <cfRule type="cellIs" dxfId="0" priority="1" operator="equal">
      <formula>$A$33</formula>
    </cfRule>
  </conditionalFormatting>
  <dataValidations count="6">
    <dataValidation type="list" allowBlank="1" showInputMessage="1" showErrorMessage="1" error="Use the drop down list (at the right of the cell)" prompt="This disclosure must be approved by the Chief Executive - use the drop down list (at right of cell) to indicate whether this has been completed" sqref="B7:F7" xr:uid="{00000000-0002-0000-0100-000000000000}">
      <formula1>$A$31:$A$32</formula1>
    </dataValidation>
    <dataValidation allowBlank="1" showInputMessage="1" showErrorMessage="1" prompt="This disclosure must be approved by another appropriate party (e.g. Audit and Risk Committee member, Board Chair or Chief Financial Officer)_x000a__x000a_Use this cell to indicate who has approved the disclosure" sqref="B8:F8" xr:uid="{00000000-0002-0000-0100-000001000000}"/>
    <dataValidation allowBlank="1" showInputMessage="1" showErrorMessage="1" prompt="Headings on following tabs will pre populate with what you enter here" sqref="B2:F2" xr:uid="{00000000-0002-0000-0100-000002000000}"/>
    <dataValidation allowBlank="1" showInputMessage="1" showErrorMessage="1" prompt="Headings on following tabs will pre populate with what you enter here_x000a__x000a_Create a new workbook for a new Chief Executive" sqref="B3:F3" xr:uid="{00000000-0002-0000-0100-000003000000}"/>
    <dataValidation allowBlank="1" showInputMessage="1" showErrorMessage="1" prompt="Headings on following tabs will pre populate with what you enter here_x000a__x000a_Update if a shorter or different period is covered" sqref="B4:F5" xr:uid="{00000000-0002-0000-0100-000004000000}"/>
    <dataValidation allowBlank="1" showInputMessage="1" showErrorMessage="1" prompt="Totals should accurately sum the content of tables but this may be affected by input method - e.g. hidden or inappropriate data._x000a__x000a_Agencies must confirm the accuracy of their data and totals._x000a__x000a_This cell updates automatically as each worksheet is checked." sqref="B6:F6" xr:uid="{00000000-0002-0000-0100-000005000000}"/>
  </dataValidations>
  <printOptions gridLines="1"/>
  <pageMargins left="0.70866141732283472" right="0.70866141732283472" top="0.74803149606299213" bottom="0.74803149606299213" header="0.31496062992125984" footer="0.31496062992125984"/>
  <pageSetup paperSize="9" scale="93" orientation="landscape" r:id="rId1"/>
  <headerFooter alignWithMargins="0">
    <oddFooter>&amp;LCE Expense Disclosure Workbook 2020-2021&amp;RWorksheet - Summary and sign-off</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39997558519241921"/>
    <pageSetUpPr fitToPage="1"/>
  </sheetPr>
  <dimension ref="A1:M104"/>
  <sheetViews>
    <sheetView zoomScaleNormal="100" workbookViewId="0">
      <selection activeCell="D76" sqref="D76"/>
    </sheetView>
  </sheetViews>
  <sheetFormatPr defaultColWidth="0" defaultRowHeight="12.75" zeroHeight="1" x14ac:dyDescent="0.2"/>
  <cols>
    <col min="1" max="1" width="35.7109375" style="16" customWidth="1"/>
    <col min="2" max="2" width="14.28515625" style="16" customWidth="1"/>
    <col min="3" max="3" width="71.42578125" style="16" customWidth="1"/>
    <col min="4" max="4" width="51.5703125" style="16" customWidth="1"/>
    <col min="5" max="5" width="21.42578125" style="16" customWidth="1"/>
    <col min="6" max="6" width="10.7109375" style="16" customWidth="1"/>
    <col min="7" max="9" width="9.140625" style="16" hidden="1" customWidth="1"/>
    <col min="10" max="13" width="0" style="16" hidden="1" customWidth="1"/>
    <col min="14" max="16384" width="9.140625" style="16" hidden="1"/>
  </cols>
  <sheetData>
    <row r="1" spans="1:6" ht="26.25" customHeight="1" x14ac:dyDescent="0.2">
      <c r="A1" s="166" t="s">
        <v>49</v>
      </c>
      <c r="B1" s="166"/>
      <c r="C1" s="166"/>
      <c r="D1" s="166"/>
      <c r="E1" s="166"/>
      <c r="F1" s="36"/>
    </row>
    <row r="2" spans="1:6" ht="21" customHeight="1" x14ac:dyDescent="0.2">
      <c r="A2" s="4" t="s">
        <v>2</v>
      </c>
      <c r="B2" s="169" t="str">
        <f>'Summary and sign-off'!B2:F2</f>
        <v xml:space="preserve">Ministry of Housing and Urban Development </v>
      </c>
      <c r="C2" s="169"/>
      <c r="D2" s="169"/>
      <c r="E2" s="169"/>
      <c r="F2" s="36"/>
    </row>
    <row r="3" spans="1:6" ht="21" customHeight="1" x14ac:dyDescent="0.2">
      <c r="A3" s="4" t="s">
        <v>50</v>
      </c>
      <c r="B3" s="169" t="str">
        <f>'Summary and sign-off'!B3:F3</f>
        <v>Andrew Crisp</v>
      </c>
      <c r="C3" s="169"/>
      <c r="D3" s="169"/>
      <c r="E3" s="169"/>
      <c r="F3" s="36"/>
    </row>
    <row r="4" spans="1:6" ht="21" customHeight="1" x14ac:dyDescent="0.2">
      <c r="A4" s="4" t="s">
        <v>51</v>
      </c>
      <c r="B4" s="169">
        <f>'Summary and sign-off'!B4:F4</f>
        <v>44013</v>
      </c>
      <c r="C4" s="169"/>
      <c r="D4" s="169"/>
      <c r="E4" s="169"/>
      <c r="F4" s="36"/>
    </row>
    <row r="5" spans="1:6" ht="21" customHeight="1" x14ac:dyDescent="0.2">
      <c r="A5" s="4" t="s">
        <v>52</v>
      </c>
      <c r="B5" s="169">
        <f>'Summary and sign-off'!B5:F5</f>
        <v>44377</v>
      </c>
      <c r="C5" s="169"/>
      <c r="D5" s="169"/>
      <c r="E5" s="169"/>
      <c r="F5" s="36"/>
    </row>
    <row r="6" spans="1:6" ht="21" customHeight="1" x14ac:dyDescent="0.2">
      <c r="A6" s="4" t="s">
        <v>53</v>
      </c>
      <c r="B6" s="164" t="s">
        <v>20</v>
      </c>
      <c r="C6" s="164"/>
      <c r="D6" s="164"/>
      <c r="E6" s="164"/>
      <c r="F6" s="36"/>
    </row>
    <row r="7" spans="1:6" ht="21" customHeight="1" x14ac:dyDescent="0.2">
      <c r="A7" s="4" t="s">
        <v>3</v>
      </c>
      <c r="B7" s="164" t="s">
        <v>23</v>
      </c>
      <c r="C7" s="164"/>
      <c r="D7" s="164"/>
      <c r="E7" s="164"/>
      <c r="F7" s="36"/>
    </row>
    <row r="8" spans="1:6" ht="36" customHeight="1" x14ac:dyDescent="0.2">
      <c r="A8" s="172" t="s">
        <v>54</v>
      </c>
      <c r="B8" s="173"/>
      <c r="C8" s="173"/>
      <c r="D8" s="173"/>
      <c r="E8" s="173"/>
      <c r="F8" s="22"/>
    </row>
    <row r="9" spans="1:6" ht="36" customHeight="1" x14ac:dyDescent="0.2">
      <c r="A9" s="174" t="s">
        <v>55</v>
      </c>
      <c r="B9" s="175"/>
      <c r="C9" s="175"/>
      <c r="D9" s="175"/>
      <c r="E9" s="175"/>
      <c r="F9" s="22"/>
    </row>
    <row r="10" spans="1:6" ht="24.75" customHeight="1" x14ac:dyDescent="0.2">
      <c r="A10" s="171" t="s">
        <v>56</v>
      </c>
      <c r="B10" s="177"/>
      <c r="C10" s="171"/>
      <c r="D10" s="171"/>
      <c r="E10" s="171"/>
      <c r="F10" s="37"/>
    </row>
    <row r="11" spans="1:6" ht="27" customHeight="1" x14ac:dyDescent="0.2">
      <c r="A11" s="29" t="s">
        <v>94</v>
      </c>
      <c r="B11" s="29" t="s">
        <v>7</v>
      </c>
      <c r="C11" s="29" t="s">
        <v>126</v>
      </c>
      <c r="D11" s="29" t="s">
        <v>58</v>
      </c>
      <c r="E11" s="29" t="s">
        <v>59</v>
      </c>
      <c r="F11" s="38"/>
    </row>
    <row r="12" spans="1:6" s="55" customFormat="1" hidden="1" x14ac:dyDescent="0.2">
      <c r="A12" s="96"/>
      <c r="B12" s="97"/>
      <c r="C12" s="98"/>
      <c r="D12" s="98"/>
      <c r="E12" s="99"/>
      <c r="F12" s="1"/>
    </row>
    <row r="13" spans="1:6" s="55" customFormat="1" x14ac:dyDescent="0.2">
      <c r="A13" s="130" t="s">
        <v>93</v>
      </c>
      <c r="B13" s="119"/>
      <c r="C13" s="120"/>
      <c r="D13" s="120"/>
      <c r="E13" s="121"/>
      <c r="F13" s="1"/>
    </row>
    <row r="14" spans="1:6" s="55" customFormat="1" x14ac:dyDescent="0.2">
      <c r="A14" s="118"/>
      <c r="B14" s="119"/>
      <c r="C14" s="120"/>
      <c r="D14" s="120"/>
      <c r="E14" s="121"/>
      <c r="F14" s="1"/>
    </row>
    <row r="15" spans="1:6" s="55" customFormat="1" hidden="1" x14ac:dyDescent="0.2">
      <c r="A15" s="105"/>
      <c r="B15" s="106"/>
      <c r="C15" s="107"/>
      <c r="D15" s="107"/>
      <c r="E15" s="108"/>
      <c r="F15" s="1"/>
    </row>
    <row r="16" spans="1:6" ht="19.5" customHeight="1" x14ac:dyDescent="0.2">
      <c r="A16" s="71" t="s">
        <v>60</v>
      </c>
      <c r="B16" s="72">
        <f>SUM(B12:B15)</f>
        <v>0</v>
      </c>
      <c r="C16" s="128"/>
      <c r="D16" s="176"/>
      <c r="E16" s="176"/>
      <c r="F16" s="36"/>
    </row>
    <row r="17" spans="1:6" ht="10.5" customHeight="1" x14ac:dyDescent="0.2">
      <c r="A17" s="26"/>
      <c r="B17" s="22"/>
      <c r="C17" s="26"/>
      <c r="D17" s="26"/>
      <c r="E17" s="26"/>
      <c r="F17" s="26"/>
    </row>
    <row r="18" spans="1:6" ht="24.75" customHeight="1" x14ac:dyDescent="0.2">
      <c r="A18" s="171" t="s">
        <v>61</v>
      </c>
      <c r="B18" s="171"/>
      <c r="C18" s="171"/>
      <c r="D18" s="171"/>
      <c r="E18" s="171"/>
      <c r="F18" s="37"/>
    </row>
    <row r="19" spans="1:6" ht="27" customHeight="1" x14ac:dyDescent="0.2">
      <c r="A19" s="29" t="s">
        <v>94</v>
      </c>
      <c r="B19" s="29" t="s">
        <v>7</v>
      </c>
      <c r="C19" s="29" t="s">
        <v>127</v>
      </c>
      <c r="D19" s="29" t="s">
        <v>58</v>
      </c>
      <c r="E19" s="29" t="s">
        <v>59</v>
      </c>
      <c r="F19" s="38"/>
    </row>
    <row r="20" spans="1:6" s="55" customFormat="1" hidden="1" x14ac:dyDescent="0.2">
      <c r="A20" s="96"/>
      <c r="B20" s="97"/>
      <c r="C20" s="98"/>
      <c r="D20" s="98"/>
      <c r="E20" s="99"/>
      <c r="F20" s="1"/>
    </row>
    <row r="21" spans="1:6" s="55" customFormat="1" x14ac:dyDescent="0.2">
      <c r="A21" s="131">
        <v>44022</v>
      </c>
      <c r="B21" s="132">
        <v>505.47</v>
      </c>
      <c r="C21" s="133" t="s">
        <v>159</v>
      </c>
      <c r="D21" s="133" t="s">
        <v>95</v>
      </c>
      <c r="E21" s="133" t="s">
        <v>96</v>
      </c>
      <c r="F21" s="1"/>
    </row>
    <row r="22" spans="1:6" s="55" customFormat="1" x14ac:dyDescent="0.2">
      <c r="A22" s="131"/>
      <c r="B22" s="134">
        <v>51.7</v>
      </c>
      <c r="C22" s="133"/>
      <c r="D22" s="133" t="s">
        <v>129</v>
      </c>
      <c r="E22" s="133" t="s">
        <v>97</v>
      </c>
      <c r="F22" s="145"/>
    </row>
    <row r="23" spans="1:6" s="55" customFormat="1" ht="25.5" x14ac:dyDescent="0.2">
      <c r="A23" s="131"/>
      <c r="B23" s="134">
        <v>80</v>
      </c>
      <c r="C23" s="133"/>
      <c r="D23" s="135" t="s">
        <v>157</v>
      </c>
      <c r="E23" s="133" t="s">
        <v>96</v>
      </c>
      <c r="F23" s="1"/>
    </row>
    <row r="24" spans="1:6" s="55" customFormat="1" x14ac:dyDescent="0.2">
      <c r="A24" s="131"/>
      <c r="B24" s="134">
        <v>42</v>
      </c>
      <c r="C24" s="133"/>
      <c r="D24" s="133" t="s">
        <v>98</v>
      </c>
      <c r="E24" s="133" t="s">
        <v>97</v>
      </c>
      <c r="F24" s="1"/>
    </row>
    <row r="25" spans="1:6" s="55" customFormat="1" x14ac:dyDescent="0.2">
      <c r="A25" s="131">
        <v>44117</v>
      </c>
      <c r="B25" s="136">
        <v>477.89</v>
      </c>
      <c r="C25" s="133" t="s">
        <v>167</v>
      </c>
      <c r="D25" s="133" t="s">
        <v>95</v>
      </c>
      <c r="E25" s="133" t="s">
        <v>96</v>
      </c>
      <c r="F25" s="1"/>
    </row>
    <row r="26" spans="1:6" s="55" customFormat="1" x14ac:dyDescent="0.2">
      <c r="A26" s="131"/>
      <c r="B26" s="134">
        <v>36</v>
      </c>
      <c r="C26" s="133"/>
      <c r="D26" s="135" t="s">
        <v>99</v>
      </c>
      <c r="E26" s="133" t="s">
        <v>97</v>
      </c>
      <c r="F26" s="1"/>
    </row>
    <row r="27" spans="1:6" s="55" customFormat="1" ht="25.5" x14ac:dyDescent="0.2">
      <c r="A27" s="131"/>
      <c r="B27" s="134">
        <v>80</v>
      </c>
      <c r="C27" s="133"/>
      <c r="D27" s="135" t="s">
        <v>157</v>
      </c>
      <c r="E27" s="133" t="s">
        <v>96</v>
      </c>
      <c r="F27" s="1"/>
    </row>
    <row r="28" spans="1:6" s="55" customFormat="1" ht="25.5" x14ac:dyDescent="0.2">
      <c r="A28" s="131" t="s">
        <v>100</v>
      </c>
      <c r="B28" s="136">
        <v>854.72</v>
      </c>
      <c r="C28" s="133" t="s">
        <v>176</v>
      </c>
      <c r="D28" s="133" t="s">
        <v>101</v>
      </c>
      <c r="E28" s="133" t="s">
        <v>174</v>
      </c>
      <c r="F28" s="1"/>
    </row>
    <row r="29" spans="1:6" s="55" customFormat="1" x14ac:dyDescent="0.2">
      <c r="A29" s="131"/>
      <c r="B29" s="134">
        <v>55</v>
      </c>
      <c r="C29" s="133"/>
      <c r="D29" s="133" t="s">
        <v>129</v>
      </c>
      <c r="E29" s="133" t="s">
        <v>97</v>
      </c>
      <c r="F29" s="145"/>
    </row>
    <row r="30" spans="1:6" s="55" customFormat="1" x14ac:dyDescent="0.2">
      <c r="A30" s="131"/>
      <c r="B30" s="134">
        <v>55.6</v>
      </c>
      <c r="C30" s="133"/>
      <c r="D30" s="133" t="s">
        <v>98</v>
      </c>
      <c r="E30" s="133" t="s">
        <v>97</v>
      </c>
      <c r="F30" s="1"/>
    </row>
    <row r="31" spans="1:6" s="55" customFormat="1" x14ac:dyDescent="0.2">
      <c r="A31" s="133" t="s">
        <v>103</v>
      </c>
      <c r="B31" s="136">
        <v>753.49</v>
      </c>
      <c r="C31" s="133" t="s">
        <v>160</v>
      </c>
      <c r="D31" s="133" t="s">
        <v>95</v>
      </c>
      <c r="E31" s="133" t="s">
        <v>96</v>
      </c>
      <c r="F31" s="137"/>
    </row>
    <row r="32" spans="1:6" s="55" customFormat="1" x14ac:dyDescent="0.2">
      <c r="A32" s="133"/>
      <c r="B32" s="134">
        <v>108</v>
      </c>
      <c r="C32" s="133"/>
      <c r="D32" s="135" t="s">
        <v>104</v>
      </c>
      <c r="E32" s="133" t="s">
        <v>97</v>
      </c>
      <c r="F32" s="137"/>
    </row>
    <row r="33" spans="1:6" s="55" customFormat="1" ht="25.5" x14ac:dyDescent="0.2">
      <c r="A33" s="138"/>
      <c r="B33" s="134">
        <v>80</v>
      </c>
      <c r="C33" s="133"/>
      <c r="D33" s="135" t="s">
        <v>105</v>
      </c>
      <c r="E33" s="133" t="s">
        <v>106</v>
      </c>
      <c r="F33" s="137"/>
    </row>
    <row r="34" spans="1:6" s="55" customFormat="1" ht="25.5" x14ac:dyDescent="0.2">
      <c r="A34" s="139"/>
      <c r="B34" s="140">
        <v>28.14</v>
      </c>
      <c r="C34" s="120"/>
      <c r="D34" s="121" t="s">
        <v>178</v>
      </c>
      <c r="E34" s="120" t="s">
        <v>96</v>
      </c>
      <c r="F34" s="137"/>
    </row>
    <row r="35" spans="1:6" s="55" customFormat="1" ht="25.5" x14ac:dyDescent="0.2">
      <c r="A35" s="139"/>
      <c r="B35" s="140">
        <v>75</v>
      </c>
      <c r="C35" s="120"/>
      <c r="D35" s="121" t="s">
        <v>179</v>
      </c>
      <c r="E35" s="120" t="s">
        <v>96</v>
      </c>
      <c r="F35" s="137"/>
    </row>
    <row r="36" spans="1:6" s="55" customFormat="1" ht="25.5" x14ac:dyDescent="0.2">
      <c r="A36" s="139"/>
      <c r="B36" s="136">
        <v>55</v>
      </c>
      <c r="C36" s="133"/>
      <c r="D36" s="135" t="s">
        <v>180</v>
      </c>
      <c r="E36" s="133" t="s">
        <v>96</v>
      </c>
      <c r="F36" s="137"/>
    </row>
    <row r="37" spans="1:6" s="55" customFormat="1" x14ac:dyDescent="0.2">
      <c r="A37" s="139"/>
      <c r="B37" s="134">
        <v>607.35</v>
      </c>
      <c r="C37" s="133"/>
      <c r="D37" s="133" t="s">
        <v>107</v>
      </c>
      <c r="E37" s="133" t="s">
        <v>106</v>
      </c>
      <c r="F37" s="141"/>
    </row>
    <row r="38" spans="1:6" s="55" customFormat="1" ht="25.5" x14ac:dyDescent="0.2">
      <c r="A38" s="133" t="s">
        <v>108</v>
      </c>
      <c r="B38" s="136">
        <v>562.98</v>
      </c>
      <c r="C38" s="142" t="s">
        <v>192</v>
      </c>
      <c r="D38" s="133" t="s">
        <v>95</v>
      </c>
      <c r="E38" s="133" t="s">
        <v>96</v>
      </c>
      <c r="F38" s="137"/>
    </row>
    <row r="39" spans="1:6" s="55" customFormat="1" ht="25.5" x14ac:dyDescent="0.2">
      <c r="A39" s="133"/>
      <c r="B39" s="134">
        <v>80</v>
      </c>
      <c r="C39" s="133"/>
      <c r="D39" s="135" t="s">
        <v>158</v>
      </c>
      <c r="E39" s="133" t="s">
        <v>96</v>
      </c>
      <c r="F39" s="137"/>
    </row>
    <row r="40" spans="1:6" s="55" customFormat="1" ht="25.5" x14ac:dyDescent="0.2">
      <c r="A40" s="133"/>
      <c r="B40" s="134">
        <v>80</v>
      </c>
      <c r="C40" s="142"/>
      <c r="D40" s="133" t="s">
        <v>181</v>
      </c>
      <c r="E40" s="133" t="s">
        <v>96</v>
      </c>
      <c r="F40" s="137"/>
    </row>
    <row r="41" spans="1:6" s="55" customFormat="1" x14ac:dyDescent="0.2">
      <c r="A41" s="133"/>
      <c r="B41" s="134">
        <v>58</v>
      </c>
      <c r="C41" s="142"/>
      <c r="D41" s="133" t="s">
        <v>98</v>
      </c>
      <c r="E41" s="133" t="s">
        <v>97</v>
      </c>
      <c r="F41" s="137"/>
    </row>
    <row r="42" spans="1:6" s="55" customFormat="1" x14ac:dyDescent="0.2">
      <c r="A42" s="131" t="s">
        <v>109</v>
      </c>
      <c r="B42" s="136">
        <v>282.37</v>
      </c>
      <c r="C42" s="133" t="s">
        <v>155</v>
      </c>
      <c r="D42" s="133" t="s">
        <v>110</v>
      </c>
      <c r="E42" s="133" t="s">
        <v>111</v>
      </c>
      <c r="F42" s="1"/>
    </row>
    <row r="43" spans="1:6" s="55" customFormat="1" x14ac:dyDescent="0.2">
      <c r="A43" s="131"/>
      <c r="B43" s="136">
        <v>544.5</v>
      </c>
      <c r="C43" s="133"/>
      <c r="D43" s="133" t="s">
        <v>112</v>
      </c>
      <c r="E43" s="133" t="s">
        <v>111</v>
      </c>
      <c r="F43" s="141"/>
    </row>
    <row r="44" spans="1:6" s="55" customFormat="1" ht="18.75" customHeight="1" x14ac:dyDescent="0.2">
      <c r="A44" s="131" t="s">
        <v>113</v>
      </c>
      <c r="B44" s="136">
        <v>710.68</v>
      </c>
      <c r="C44" s="133" t="s">
        <v>168</v>
      </c>
      <c r="D44" s="133" t="s">
        <v>95</v>
      </c>
      <c r="E44" s="133" t="s">
        <v>96</v>
      </c>
      <c r="F44" s="160"/>
    </row>
    <row r="45" spans="1:6" s="55" customFormat="1" ht="25.5" x14ac:dyDescent="0.2">
      <c r="A45" s="131"/>
      <c r="B45" s="134">
        <v>36.700000000000003</v>
      </c>
      <c r="C45" s="133"/>
      <c r="D45" s="133" t="s">
        <v>182</v>
      </c>
      <c r="E45" s="133" t="s">
        <v>97</v>
      </c>
      <c r="F45" s="1"/>
    </row>
    <row r="46" spans="1:6" s="55" customFormat="1" ht="25.5" x14ac:dyDescent="0.2">
      <c r="A46" s="138"/>
      <c r="B46" s="134">
        <v>19.350000000000001</v>
      </c>
      <c r="C46" s="120"/>
      <c r="D46" s="133" t="s">
        <v>183</v>
      </c>
      <c r="E46" s="133" t="s">
        <v>106</v>
      </c>
      <c r="F46" s="1"/>
    </row>
    <row r="47" spans="1:6" s="55" customFormat="1" ht="25.5" x14ac:dyDescent="0.2">
      <c r="A47" s="138"/>
      <c r="B47" s="134">
        <v>51.8</v>
      </c>
      <c r="C47" s="120"/>
      <c r="D47" s="135" t="s">
        <v>184</v>
      </c>
      <c r="E47" s="133" t="s">
        <v>96</v>
      </c>
      <c r="F47" s="1"/>
    </row>
    <row r="48" spans="1:6" s="55" customFormat="1" x14ac:dyDescent="0.2">
      <c r="A48" s="138"/>
      <c r="B48" s="134">
        <v>80</v>
      </c>
      <c r="C48" s="133"/>
      <c r="D48" s="133" t="s">
        <v>169</v>
      </c>
      <c r="E48" s="133" t="s">
        <v>96</v>
      </c>
      <c r="F48" s="1"/>
    </row>
    <row r="49" spans="1:6" s="55" customFormat="1" x14ac:dyDescent="0.2">
      <c r="A49" s="131">
        <v>44278</v>
      </c>
      <c r="B49" s="136">
        <v>568.6</v>
      </c>
      <c r="C49" s="133" t="s">
        <v>170</v>
      </c>
      <c r="D49" s="133" t="s">
        <v>110</v>
      </c>
      <c r="E49" s="133" t="s">
        <v>111</v>
      </c>
      <c r="F49" s="151"/>
    </row>
    <row r="50" spans="1:6" s="55" customFormat="1" x14ac:dyDescent="0.2">
      <c r="A50" s="131"/>
      <c r="B50" s="134">
        <v>36</v>
      </c>
      <c r="C50" s="133"/>
      <c r="D50" s="135" t="s">
        <v>99</v>
      </c>
      <c r="E50" s="133" t="s">
        <v>97</v>
      </c>
      <c r="F50" s="1"/>
    </row>
    <row r="51" spans="1:6" s="55" customFormat="1" ht="25.5" x14ac:dyDescent="0.2">
      <c r="A51" s="131" t="s">
        <v>114</v>
      </c>
      <c r="B51" s="136">
        <v>341.32</v>
      </c>
      <c r="C51" s="133" t="s">
        <v>161</v>
      </c>
      <c r="D51" s="133" t="s">
        <v>95</v>
      </c>
      <c r="E51" s="133" t="s">
        <v>96</v>
      </c>
      <c r="F51" s="1"/>
    </row>
    <row r="52" spans="1:6" s="55" customFormat="1" x14ac:dyDescent="0.2">
      <c r="A52" s="131"/>
      <c r="B52" s="134">
        <v>65</v>
      </c>
      <c r="C52" s="133"/>
      <c r="D52" s="135" t="s">
        <v>115</v>
      </c>
      <c r="E52" s="133" t="s">
        <v>97</v>
      </c>
      <c r="F52" s="1"/>
    </row>
    <row r="53" spans="1:6" s="55" customFormat="1" ht="25.5" x14ac:dyDescent="0.2">
      <c r="A53" s="144"/>
      <c r="B53" s="134">
        <v>8.0500000000000007</v>
      </c>
      <c r="C53" s="133"/>
      <c r="D53" s="135" t="s">
        <v>185</v>
      </c>
      <c r="E53" s="133" t="s">
        <v>96</v>
      </c>
      <c r="F53" s="145"/>
    </row>
    <row r="54" spans="1:6" s="55" customFormat="1" ht="25.5" customHeight="1" x14ac:dyDescent="0.2">
      <c r="A54" s="144"/>
      <c r="B54" s="134">
        <v>14.81</v>
      </c>
      <c r="C54" s="133"/>
      <c r="D54" s="135" t="s">
        <v>186</v>
      </c>
      <c r="E54" s="133" t="s">
        <v>96</v>
      </c>
      <c r="F54" s="145"/>
    </row>
    <row r="55" spans="1:6" s="55" customFormat="1" ht="25.5" x14ac:dyDescent="0.2">
      <c r="A55" s="144"/>
      <c r="B55" s="134">
        <v>10.75</v>
      </c>
      <c r="C55" s="133"/>
      <c r="D55" s="135" t="s">
        <v>187</v>
      </c>
      <c r="E55" s="133" t="s">
        <v>96</v>
      </c>
      <c r="F55" s="145"/>
    </row>
    <row r="56" spans="1:6" s="55" customFormat="1" x14ac:dyDescent="0.2">
      <c r="A56" s="144"/>
      <c r="B56" s="134">
        <v>80</v>
      </c>
      <c r="C56" s="133"/>
      <c r="D56" s="133" t="s">
        <v>169</v>
      </c>
      <c r="E56" s="133" t="s">
        <v>96</v>
      </c>
      <c r="F56" s="145"/>
    </row>
    <row r="57" spans="1:6" s="55" customFormat="1" x14ac:dyDescent="0.2">
      <c r="A57" s="131" t="s">
        <v>116</v>
      </c>
      <c r="B57" s="136">
        <v>441.93</v>
      </c>
      <c r="C57" s="133" t="s">
        <v>172</v>
      </c>
      <c r="D57" s="133" t="s">
        <v>117</v>
      </c>
      <c r="E57" s="133" t="s">
        <v>118</v>
      </c>
      <c r="F57" s="1"/>
    </row>
    <row r="58" spans="1:6" s="55" customFormat="1" x14ac:dyDescent="0.2">
      <c r="A58" s="131"/>
      <c r="B58" s="134">
        <v>68.5</v>
      </c>
      <c r="C58" s="133"/>
      <c r="D58" s="135" t="s">
        <v>115</v>
      </c>
      <c r="E58" s="133" t="s">
        <v>97</v>
      </c>
      <c r="F58" s="1"/>
    </row>
    <row r="59" spans="1:6" s="55" customFormat="1" ht="25.5" x14ac:dyDescent="0.2">
      <c r="A59" s="131"/>
      <c r="B59" s="134">
        <v>52.4</v>
      </c>
      <c r="C59" s="133"/>
      <c r="D59" s="135" t="s">
        <v>188</v>
      </c>
      <c r="E59" s="133" t="s">
        <v>118</v>
      </c>
      <c r="F59" s="1"/>
    </row>
    <row r="60" spans="1:6" s="55" customFormat="1" ht="25.5" x14ac:dyDescent="0.2">
      <c r="A60" s="131"/>
      <c r="B60" s="134">
        <v>52</v>
      </c>
      <c r="C60" s="133"/>
      <c r="D60" s="135" t="s">
        <v>189</v>
      </c>
      <c r="E60" s="133" t="s">
        <v>118</v>
      </c>
      <c r="F60" s="1"/>
    </row>
    <row r="61" spans="1:6" s="55" customFormat="1" x14ac:dyDescent="0.2">
      <c r="A61" s="131"/>
      <c r="B61" s="136">
        <v>227.1</v>
      </c>
      <c r="C61" s="133"/>
      <c r="D61" s="133" t="s">
        <v>119</v>
      </c>
      <c r="E61" s="133" t="s">
        <v>118</v>
      </c>
      <c r="F61" s="1"/>
    </row>
    <row r="62" spans="1:6" s="55" customFormat="1" x14ac:dyDescent="0.2">
      <c r="A62" s="131" t="s">
        <v>120</v>
      </c>
      <c r="B62" s="136">
        <v>1347.36</v>
      </c>
      <c r="C62" s="133" t="s">
        <v>164</v>
      </c>
      <c r="D62" s="133" t="s">
        <v>101</v>
      </c>
      <c r="E62" s="133" t="s">
        <v>165</v>
      </c>
      <c r="F62" s="141"/>
    </row>
    <row r="63" spans="1:6" s="55" customFormat="1" x14ac:dyDescent="0.2">
      <c r="A63" s="131"/>
      <c r="B63" s="162">
        <v>203.35</v>
      </c>
      <c r="C63" s="133"/>
      <c r="D63" s="133" t="s">
        <v>119</v>
      </c>
      <c r="E63" s="133" t="s">
        <v>102</v>
      </c>
      <c r="F63" s="141"/>
    </row>
    <row r="64" spans="1:6" s="55" customFormat="1" x14ac:dyDescent="0.2">
      <c r="A64" s="131" t="s">
        <v>121</v>
      </c>
      <c r="B64" s="136">
        <v>761.38</v>
      </c>
      <c r="C64" s="133" t="s">
        <v>171</v>
      </c>
      <c r="D64" s="133" t="s">
        <v>95</v>
      </c>
      <c r="E64" s="133" t="s">
        <v>96</v>
      </c>
      <c r="F64" s="1"/>
    </row>
    <row r="65" spans="1:6" s="55" customFormat="1" x14ac:dyDescent="0.2">
      <c r="A65" s="131"/>
      <c r="B65" s="136">
        <v>43</v>
      </c>
      <c r="C65" s="133"/>
      <c r="D65" s="135" t="s">
        <v>122</v>
      </c>
      <c r="E65" s="133" t="s">
        <v>97</v>
      </c>
      <c r="F65" s="1"/>
    </row>
    <row r="66" spans="1:6" s="55" customFormat="1" x14ac:dyDescent="0.2">
      <c r="A66" s="131">
        <v>44350</v>
      </c>
      <c r="B66" s="136">
        <v>529.89</v>
      </c>
      <c r="C66" s="133" t="s">
        <v>172</v>
      </c>
      <c r="D66" s="133" t="s">
        <v>95</v>
      </c>
      <c r="E66" s="133" t="s">
        <v>96</v>
      </c>
      <c r="F66" s="141"/>
    </row>
    <row r="67" spans="1:6" s="55" customFormat="1" ht="25.5" x14ac:dyDescent="0.2">
      <c r="A67" s="131"/>
      <c r="B67" s="136">
        <v>90</v>
      </c>
      <c r="C67" s="133"/>
      <c r="D67" s="135" t="s">
        <v>105</v>
      </c>
      <c r="E67" s="133" t="s">
        <v>106</v>
      </c>
      <c r="F67" s="146"/>
    </row>
    <row r="68" spans="1:6" s="55" customFormat="1" ht="25.5" x14ac:dyDescent="0.2">
      <c r="A68" s="131"/>
      <c r="B68" s="136">
        <v>90</v>
      </c>
      <c r="C68" s="133"/>
      <c r="D68" s="135" t="s">
        <v>157</v>
      </c>
      <c r="E68" s="133" t="s">
        <v>96</v>
      </c>
      <c r="F68" s="146"/>
    </row>
    <row r="69" spans="1:6" s="55" customFormat="1" ht="14.25" customHeight="1" x14ac:dyDescent="0.2">
      <c r="A69" s="131" t="s">
        <v>123</v>
      </c>
      <c r="B69" s="136">
        <v>487.69</v>
      </c>
      <c r="C69" s="133" t="s">
        <v>162</v>
      </c>
      <c r="D69" s="133" t="s">
        <v>173</v>
      </c>
      <c r="E69" s="133" t="s">
        <v>175</v>
      </c>
      <c r="F69" s="1"/>
    </row>
    <row r="70" spans="1:6" s="55" customFormat="1" x14ac:dyDescent="0.2">
      <c r="A70" s="131"/>
      <c r="B70" s="136">
        <v>72</v>
      </c>
      <c r="C70" s="133"/>
      <c r="D70" s="133" t="s">
        <v>115</v>
      </c>
      <c r="E70" s="133" t="s">
        <v>97</v>
      </c>
      <c r="F70" s="1"/>
    </row>
    <row r="71" spans="1:6" s="55" customFormat="1" ht="25.5" x14ac:dyDescent="0.2">
      <c r="A71" s="131"/>
      <c r="B71" s="136">
        <v>17.899999999999999</v>
      </c>
      <c r="C71" s="120"/>
      <c r="D71" s="133" t="s">
        <v>156</v>
      </c>
      <c r="E71" s="133" t="s">
        <v>96</v>
      </c>
      <c r="F71" s="1"/>
    </row>
    <row r="72" spans="1:6" s="55" customFormat="1" x14ac:dyDescent="0.2">
      <c r="A72" s="131" t="s">
        <v>124</v>
      </c>
      <c r="B72" s="136">
        <v>419.13</v>
      </c>
      <c r="C72" s="133" t="s">
        <v>163</v>
      </c>
      <c r="D72" s="133" t="s">
        <v>95</v>
      </c>
      <c r="E72" s="133" t="s">
        <v>96</v>
      </c>
      <c r="F72" s="161"/>
    </row>
    <row r="73" spans="1:6" s="55" customFormat="1" x14ac:dyDescent="0.2">
      <c r="A73" s="134"/>
      <c r="B73" s="136">
        <v>46</v>
      </c>
      <c r="C73" s="147"/>
      <c r="D73" s="135" t="s">
        <v>99</v>
      </c>
      <c r="E73" s="133" t="s">
        <v>97</v>
      </c>
      <c r="F73" s="1"/>
    </row>
    <row r="74" spans="1:6" s="55" customFormat="1" ht="25.5" x14ac:dyDescent="0.2">
      <c r="A74" s="131"/>
      <c r="B74" s="136">
        <v>90</v>
      </c>
      <c r="C74" s="133"/>
      <c r="D74" s="135" t="s">
        <v>105</v>
      </c>
      <c r="E74" s="133" t="s">
        <v>106</v>
      </c>
      <c r="F74" s="1"/>
    </row>
    <row r="75" spans="1:6" s="55" customFormat="1" ht="25.5" x14ac:dyDescent="0.2">
      <c r="A75" s="131"/>
      <c r="B75" s="136">
        <v>9.85</v>
      </c>
      <c r="C75" s="133"/>
      <c r="D75" s="135" t="s">
        <v>190</v>
      </c>
      <c r="E75" s="133" t="s">
        <v>96</v>
      </c>
      <c r="F75" s="1"/>
    </row>
    <row r="76" spans="1:6" s="55" customFormat="1" ht="25.5" customHeight="1" x14ac:dyDescent="0.2">
      <c r="A76" s="131"/>
      <c r="B76" s="136">
        <v>90</v>
      </c>
      <c r="C76" s="133"/>
      <c r="D76" s="135" t="s">
        <v>193</v>
      </c>
      <c r="E76" s="133" t="s">
        <v>96</v>
      </c>
      <c r="F76" s="1"/>
    </row>
    <row r="77" spans="1:6" s="55" customFormat="1" x14ac:dyDescent="0.2">
      <c r="A77" s="118"/>
      <c r="B77" s="140"/>
      <c r="C77" s="120"/>
      <c r="D77" s="120"/>
      <c r="E77" s="121"/>
      <c r="F77" s="1"/>
    </row>
    <row r="78" spans="1:6" s="55" customFormat="1" ht="12.75" hidden="1" customHeight="1" x14ac:dyDescent="0.2">
      <c r="A78" s="109"/>
      <c r="B78" s="110"/>
      <c r="C78" s="111"/>
      <c r="D78" s="111"/>
      <c r="E78" s="112"/>
      <c r="F78" s="1"/>
    </row>
    <row r="79" spans="1:6" ht="19.5" customHeight="1" x14ac:dyDescent="0.2">
      <c r="A79" s="71" t="s">
        <v>62</v>
      </c>
      <c r="B79" s="148">
        <f>SUM(B20:B78)</f>
        <v>12715.75</v>
      </c>
      <c r="C79" s="129"/>
      <c r="D79" s="170"/>
      <c r="E79" s="170"/>
      <c r="F79" s="36"/>
    </row>
    <row r="80" spans="1:6" ht="10.5" customHeight="1" x14ac:dyDescent="0.2">
      <c r="A80" s="26"/>
      <c r="B80" s="22"/>
      <c r="C80" s="26"/>
      <c r="D80" s="26"/>
      <c r="E80" s="26"/>
      <c r="F80" s="26"/>
    </row>
    <row r="81" spans="1:6" ht="24.75" customHeight="1" x14ac:dyDescent="0.2">
      <c r="A81" s="171" t="s">
        <v>63</v>
      </c>
      <c r="B81" s="171"/>
      <c r="C81" s="171"/>
      <c r="D81" s="171"/>
      <c r="E81" s="171"/>
      <c r="F81" s="36"/>
    </row>
    <row r="82" spans="1:6" ht="27" customHeight="1" x14ac:dyDescent="0.2">
      <c r="A82" s="29" t="s">
        <v>94</v>
      </c>
      <c r="B82" s="29" t="s">
        <v>7</v>
      </c>
      <c r="C82" s="29" t="s">
        <v>128</v>
      </c>
      <c r="D82" s="29" t="s">
        <v>64</v>
      </c>
      <c r="E82" s="29" t="s">
        <v>59</v>
      </c>
      <c r="F82" s="39"/>
    </row>
    <row r="83" spans="1:6" s="55" customFormat="1" hidden="1" x14ac:dyDescent="0.2">
      <c r="A83" s="96"/>
      <c r="B83" s="97"/>
      <c r="C83" s="98"/>
      <c r="D83" s="98"/>
      <c r="E83" s="99"/>
      <c r="F83" s="1"/>
    </row>
    <row r="84" spans="1:6" s="55" customFormat="1" x14ac:dyDescent="0.2">
      <c r="A84" s="149">
        <v>44169</v>
      </c>
      <c r="B84" s="140">
        <v>19.84</v>
      </c>
      <c r="C84" s="120" t="s">
        <v>177</v>
      </c>
      <c r="D84" s="121" t="s">
        <v>125</v>
      </c>
      <c r="E84" s="120" t="s">
        <v>97</v>
      </c>
      <c r="F84" s="143"/>
    </row>
    <row r="85" spans="1:6" s="55" customFormat="1" x14ac:dyDescent="0.2">
      <c r="A85" s="118"/>
      <c r="B85" s="119"/>
      <c r="C85" s="120"/>
      <c r="D85" s="120"/>
      <c r="E85" s="121"/>
      <c r="F85" s="1"/>
    </row>
    <row r="86" spans="1:6" s="55" customFormat="1" ht="12.75" hidden="1" customHeight="1" x14ac:dyDescent="0.2">
      <c r="A86" s="96"/>
      <c r="B86" s="97"/>
      <c r="C86" s="98"/>
      <c r="D86" s="98"/>
      <c r="E86" s="99"/>
      <c r="F86" s="1"/>
    </row>
    <row r="87" spans="1:6" ht="19.5" customHeight="1" x14ac:dyDescent="0.2">
      <c r="A87" s="71" t="s">
        <v>65</v>
      </c>
      <c r="B87" s="148">
        <f>SUM(B83:B86)</f>
        <v>19.84</v>
      </c>
      <c r="C87" s="129"/>
      <c r="D87" s="170"/>
      <c r="E87" s="170"/>
      <c r="F87" s="36"/>
    </row>
    <row r="88" spans="1:6" ht="10.5" customHeight="1" x14ac:dyDescent="0.2">
      <c r="A88" s="26"/>
      <c r="B88" s="60"/>
      <c r="C88" s="22"/>
      <c r="D88" s="26"/>
      <c r="E88" s="26"/>
      <c r="F88" s="26"/>
    </row>
    <row r="89" spans="1:6" ht="45" customHeight="1" x14ac:dyDescent="0.2">
      <c r="A89" s="40" t="s">
        <v>66</v>
      </c>
      <c r="B89" s="150">
        <f>B16+B79+B87</f>
        <v>12735.59</v>
      </c>
      <c r="C89" s="41"/>
      <c r="D89" s="41"/>
      <c r="E89" s="41"/>
      <c r="F89" s="25"/>
    </row>
    <row r="90" spans="1:6" ht="15" customHeight="1" x14ac:dyDescent="0.2">
      <c r="A90" s="26"/>
      <c r="B90" s="22"/>
      <c r="C90" s="26"/>
      <c r="D90" s="26"/>
      <c r="E90" s="26"/>
      <c r="F90" s="26"/>
    </row>
    <row r="91" spans="1:6" hidden="1" x14ac:dyDescent="0.2">
      <c r="A91" s="33"/>
      <c r="B91" s="26"/>
      <c r="C91" s="26"/>
      <c r="D91" s="26"/>
      <c r="E91" s="36"/>
      <c r="F91" s="36"/>
    </row>
    <row r="92" spans="1:6" ht="12.75" hidden="1" customHeight="1" x14ac:dyDescent="0.2">
      <c r="A92" s="33"/>
      <c r="B92" s="26"/>
      <c r="C92" s="26"/>
      <c r="D92" s="26"/>
      <c r="E92" s="36"/>
      <c r="F92" s="36"/>
    </row>
    <row r="97" spans="1:6" ht="12.75" hidden="1" customHeight="1" x14ac:dyDescent="0.2"/>
    <row r="100" spans="1:6" hidden="1" x14ac:dyDescent="0.2">
      <c r="A100" s="42"/>
      <c r="B100" s="36"/>
      <c r="C100" s="36"/>
      <c r="D100" s="36"/>
      <c r="E100" s="36"/>
      <c r="F100" s="36"/>
    </row>
    <row r="101" spans="1:6" hidden="1" x14ac:dyDescent="0.2">
      <c r="A101" s="42"/>
      <c r="B101" s="36"/>
      <c r="C101" s="36"/>
      <c r="D101" s="36"/>
      <c r="E101" s="36"/>
      <c r="F101" s="36"/>
    </row>
    <row r="102" spans="1:6" hidden="1" x14ac:dyDescent="0.2">
      <c r="A102" s="42"/>
      <c r="B102" s="36"/>
      <c r="C102" s="36"/>
      <c r="D102" s="36"/>
      <c r="E102" s="36"/>
      <c r="F102" s="36"/>
    </row>
    <row r="103" spans="1:6" hidden="1" x14ac:dyDescent="0.2">
      <c r="A103" s="42"/>
      <c r="B103" s="36"/>
      <c r="C103" s="36"/>
      <c r="D103" s="36"/>
      <c r="E103" s="36"/>
      <c r="F103" s="36"/>
    </row>
    <row r="104" spans="1:6" hidden="1" x14ac:dyDescent="0.2">
      <c r="A104" s="42"/>
      <c r="B104" s="36"/>
      <c r="C104" s="36"/>
      <c r="D104" s="36"/>
      <c r="E104" s="36"/>
      <c r="F104" s="36"/>
    </row>
  </sheetData>
  <sheetProtection formatCells="0" formatRows="0" insertColumns="0" insertRows="0" deleteRows="0"/>
  <mergeCells count="15">
    <mergeCell ref="B7:E7"/>
    <mergeCell ref="B5:E5"/>
    <mergeCell ref="D87:E87"/>
    <mergeCell ref="A1:E1"/>
    <mergeCell ref="A18:E18"/>
    <mergeCell ref="A81:E81"/>
    <mergeCell ref="B2:E2"/>
    <mergeCell ref="B3:E3"/>
    <mergeCell ref="B4:E4"/>
    <mergeCell ref="A8:E8"/>
    <mergeCell ref="A9:E9"/>
    <mergeCell ref="B6:E6"/>
    <mergeCell ref="D16:E16"/>
    <mergeCell ref="D79:E79"/>
    <mergeCell ref="A10:E10"/>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86 A77:A78 A12 A15 A83 A20:A24" xr:uid="{00000000-0002-0000-0200-000000000000}">
      <formula1>$B$4</formula1>
      <formula2>$B$5</formula2>
    </dataValidation>
    <dataValidation allowBlank="1" showInputMessage="1" showErrorMessage="1" prompt="Insert additional rows as needed:_x000a_- 'right click' on a row number (left of screen)_x000a_- select 'Insert' (this will insert a row above it)" sqref="A82 A19 A11" xr:uid="{00000000-0002-0000-02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3:A14 A84:A85 A74 A25:A37 A42:A72" xr:uid="{67A21C94-90C0-4AFE-B6AC-F64AD77E4F2B}">
      <formula1>$B$4</formula1>
      <formula2>$B$5</formula2>
    </dataValidation>
  </dataValidations>
  <pageMargins left="0.23622047244094491" right="0.23622047244094491" top="0.19685039370078741" bottom="0.55118110236220474" header="0.19685039370078741" footer="0.19685039370078741"/>
  <pageSetup paperSize="8" scale="75" fitToHeight="0" orientation="portrait" r:id="rId1"/>
  <headerFooter alignWithMargins="0">
    <oddFooter>&amp;LCE Expense Disclosure Workbook 2020-21&amp;RWorksheet - Travel</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200-000002000000}">
          <x14:formula1>
            <xm:f>'Summary and sign-off'!$A$22:$A$23</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200-000003000000}">
          <x14:formula1>
            <xm:f>'Summary and sign-off'!$A$24:$A$25</xm:f>
          </x14:formula1>
          <xm:sqref>B7:E7</xm:sqref>
        </x14:dataValidation>
        <x14:dataValidation type="decimal" operator="greaterThan" allowBlank="1" showInputMessage="1" showErrorMessage="1" error="This cell must contain a dollar figure" xr:uid="{00000000-0002-0000-0200-000004000000}">
          <x14:formula1>
            <xm:f>'Summary and sign-off'!$A$42</xm:f>
          </x14:formula1>
          <xm:sqref>B85:B86 B12:B15 B83 B20 B77:B78</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39997558519241921"/>
    <pageSetUpPr fitToPage="1"/>
  </sheetPr>
  <dimension ref="A1:J17"/>
  <sheetViews>
    <sheetView topLeftCell="A3" zoomScaleNormal="100" workbookViewId="0">
      <selection activeCell="A3" sqref="A1:XFD1048576"/>
    </sheetView>
  </sheetViews>
  <sheetFormatPr defaultColWidth="0" defaultRowHeight="12.75" zeroHeight="1" x14ac:dyDescent="0.2"/>
  <cols>
    <col min="1" max="1" width="35.7109375" style="16" customWidth="1"/>
    <col min="2" max="2" width="14.28515625" style="16" customWidth="1"/>
    <col min="3" max="3" width="71.42578125" style="16" customWidth="1"/>
    <col min="4" max="4" width="50" style="16" customWidth="1"/>
    <col min="5" max="5" width="21.42578125" style="16" customWidth="1"/>
    <col min="6" max="6" width="10.7109375" style="16" customWidth="1"/>
    <col min="7" max="10" width="9.140625" style="16" hidden="1" customWidth="1"/>
    <col min="11" max="13" width="0" style="16" hidden="1" customWidth="1"/>
    <col min="14" max="16384" width="0" style="16" hidden="1"/>
  </cols>
  <sheetData>
    <row r="1" spans="1:6" ht="26.25" customHeight="1" x14ac:dyDescent="0.2">
      <c r="A1" s="166" t="s">
        <v>49</v>
      </c>
      <c r="B1" s="166"/>
      <c r="C1" s="166"/>
      <c r="D1" s="166"/>
      <c r="E1" s="166"/>
      <c r="F1" s="32"/>
    </row>
    <row r="2" spans="1:6" ht="21" customHeight="1" x14ac:dyDescent="0.2">
      <c r="A2" s="4" t="s">
        <v>2</v>
      </c>
      <c r="B2" s="169" t="str">
        <f>'Summary and sign-off'!B2:F2</f>
        <v xml:space="preserve">Ministry of Housing and Urban Development </v>
      </c>
      <c r="C2" s="169"/>
      <c r="D2" s="169"/>
      <c r="E2" s="169"/>
      <c r="F2" s="32"/>
    </row>
    <row r="3" spans="1:6" ht="21" customHeight="1" x14ac:dyDescent="0.2">
      <c r="A3" s="4" t="s">
        <v>50</v>
      </c>
      <c r="B3" s="169" t="str">
        <f>'Summary and sign-off'!B3:F3</f>
        <v>Andrew Crisp</v>
      </c>
      <c r="C3" s="169"/>
      <c r="D3" s="169"/>
      <c r="E3" s="169"/>
      <c r="F3" s="32"/>
    </row>
    <row r="4" spans="1:6" ht="21" customHeight="1" x14ac:dyDescent="0.2">
      <c r="A4" s="4" t="s">
        <v>51</v>
      </c>
      <c r="B4" s="169">
        <f>'Summary and sign-off'!B4:F4</f>
        <v>44013</v>
      </c>
      <c r="C4" s="169"/>
      <c r="D4" s="169"/>
      <c r="E4" s="169"/>
      <c r="F4" s="32"/>
    </row>
    <row r="5" spans="1:6" ht="21" customHeight="1" x14ac:dyDescent="0.2">
      <c r="A5" s="4" t="s">
        <v>52</v>
      </c>
      <c r="B5" s="169">
        <f>'Summary and sign-off'!B5:F5</f>
        <v>44377</v>
      </c>
      <c r="C5" s="169"/>
      <c r="D5" s="169"/>
      <c r="E5" s="169"/>
      <c r="F5" s="32"/>
    </row>
    <row r="6" spans="1:6" ht="21" customHeight="1" x14ac:dyDescent="0.2">
      <c r="A6" s="4" t="s">
        <v>53</v>
      </c>
      <c r="B6" s="164" t="s">
        <v>20</v>
      </c>
      <c r="C6" s="164"/>
      <c r="D6" s="164"/>
      <c r="E6" s="164"/>
      <c r="F6" s="32"/>
    </row>
    <row r="7" spans="1:6" ht="21" customHeight="1" x14ac:dyDescent="0.2">
      <c r="A7" s="4" t="s">
        <v>3</v>
      </c>
      <c r="B7" s="164" t="s">
        <v>23</v>
      </c>
      <c r="C7" s="164"/>
      <c r="D7" s="164"/>
      <c r="E7" s="164"/>
      <c r="F7" s="32"/>
    </row>
    <row r="8" spans="1:6" ht="35.25" customHeight="1" x14ac:dyDescent="0.25">
      <c r="A8" s="180" t="s">
        <v>130</v>
      </c>
      <c r="B8" s="180"/>
      <c r="C8" s="181"/>
      <c r="D8" s="181"/>
      <c r="E8" s="181"/>
      <c r="F8" s="35"/>
    </row>
    <row r="9" spans="1:6" ht="35.25" customHeight="1" x14ac:dyDescent="0.25">
      <c r="A9" s="178" t="s">
        <v>67</v>
      </c>
      <c r="B9" s="179"/>
      <c r="C9" s="179"/>
      <c r="D9" s="179"/>
      <c r="E9" s="179"/>
      <c r="F9" s="35"/>
    </row>
    <row r="10" spans="1:6" ht="27" customHeight="1" x14ac:dyDescent="0.2">
      <c r="A10" s="29" t="s">
        <v>94</v>
      </c>
      <c r="B10" s="29" t="s">
        <v>7</v>
      </c>
      <c r="C10" s="29" t="s">
        <v>68</v>
      </c>
      <c r="D10" s="29" t="s">
        <v>69</v>
      </c>
      <c r="E10" s="29" t="s">
        <v>59</v>
      </c>
      <c r="F10" s="23"/>
    </row>
    <row r="11" spans="1:6" s="55" customFormat="1" hidden="1" x14ac:dyDescent="0.2">
      <c r="A11" s="100"/>
      <c r="B11" s="97"/>
      <c r="C11" s="101"/>
      <c r="D11" s="101"/>
      <c r="E11" s="102"/>
      <c r="F11" s="2"/>
    </row>
    <row r="12" spans="1:6" s="55" customFormat="1" x14ac:dyDescent="0.2">
      <c r="A12" s="130" t="s">
        <v>131</v>
      </c>
      <c r="B12" s="119"/>
      <c r="C12" s="122"/>
      <c r="D12" s="122"/>
      <c r="E12" s="123"/>
      <c r="F12" s="2"/>
    </row>
    <row r="13" spans="1:6" s="55" customFormat="1" x14ac:dyDescent="0.2">
      <c r="A13" s="118"/>
      <c r="B13" s="119"/>
      <c r="C13" s="122"/>
      <c r="D13" s="122"/>
      <c r="E13" s="123"/>
      <c r="F13" s="2"/>
    </row>
    <row r="14" spans="1:6" s="55" customFormat="1" ht="11.25" hidden="1" customHeight="1" x14ac:dyDescent="0.2">
      <c r="A14" s="100"/>
      <c r="B14" s="97"/>
      <c r="C14" s="101"/>
      <c r="D14" s="101"/>
      <c r="E14" s="102"/>
      <c r="F14" s="2"/>
    </row>
    <row r="15" spans="1:6" ht="34.5" customHeight="1" x14ac:dyDescent="0.2">
      <c r="A15" s="56" t="s">
        <v>70</v>
      </c>
      <c r="B15" s="152">
        <f>SUM(B11:B14)</f>
        <v>0</v>
      </c>
      <c r="C15" s="70"/>
      <c r="D15" s="176"/>
      <c r="E15" s="176"/>
      <c r="F15" s="2"/>
    </row>
    <row r="16" spans="1:6" x14ac:dyDescent="0.2">
      <c r="A16" s="21"/>
      <c r="B16" s="20"/>
      <c r="C16" s="20"/>
      <c r="D16" s="20"/>
      <c r="E16" s="20"/>
      <c r="F16" s="32"/>
    </row>
    <row r="17" spans="1:6" hidden="1" x14ac:dyDescent="0.2">
      <c r="A17" s="20"/>
      <c r="B17" s="20"/>
      <c r="C17" s="20"/>
      <c r="D17" s="20"/>
      <c r="E17" s="20"/>
      <c r="F17" s="32"/>
    </row>
  </sheetData>
  <sheetProtection formatCells="0" insertRows="0" deleteRows="0"/>
  <mergeCells count="10">
    <mergeCell ref="D15:E15"/>
    <mergeCell ref="B6:E6"/>
    <mergeCell ref="B5:E5"/>
    <mergeCell ref="A1:E1"/>
    <mergeCell ref="A9:E9"/>
    <mergeCell ref="B2:E2"/>
    <mergeCell ref="B3:E3"/>
    <mergeCell ref="B4:E4"/>
    <mergeCell ref="A8:E8"/>
    <mergeCell ref="B7:E7"/>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14" xr:uid="{00000000-0002-0000-03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3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A13" xr:uid="{9A7E9F63-43B8-46EF-8656-0D5E1A7A706A}">
      <formula1>$B$4</formula1>
      <formula2>$B$5</formula2>
    </dataValidation>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2020-21&amp;RWorksheet - Hospitality</oddFooter>
  </headerFooter>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300-000002000000}">
          <x14:formula1>
            <xm:f>'Summary and sign-off'!$A$22:$A$23</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300-000003000000}">
          <x14:formula1>
            <xm:f>'Summary and sign-off'!$A$24:$A$25</xm:f>
          </x14:formula1>
          <xm:sqref>B7:E7</xm:sqref>
        </x14:dataValidation>
        <x14:dataValidation type="decimal" operator="greaterThan" allowBlank="1" showInputMessage="1" showErrorMessage="1" error="This cell must contain a dollar figure" xr:uid="{00000000-0002-0000-0300-000004000000}">
          <x14:formula1>
            <xm:f>'Summary and sign-off'!$A$42</xm:f>
          </x14:formula1>
          <xm:sqref>B11:B14</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tint="0.39997558519241921"/>
    <pageSetUpPr fitToPage="1"/>
  </sheetPr>
  <dimension ref="A1:M40"/>
  <sheetViews>
    <sheetView zoomScaleNormal="100" workbookViewId="0">
      <selection activeCell="A24" sqref="A12:E28"/>
    </sheetView>
  </sheetViews>
  <sheetFormatPr defaultColWidth="0" defaultRowHeight="12.75" zeroHeight="1" x14ac:dyDescent="0.2"/>
  <cols>
    <col min="1" max="1" width="35.7109375" style="16" customWidth="1"/>
    <col min="2" max="2" width="14.28515625" style="16" customWidth="1"/>
    <col min="3" max="3" width="71.42578125" style="16" customWidth="1"/>
    <col min="4" max="4" width="50" style="16" customWidth="1"/>
    <col min="5" max="5" width="21.42578125" style="16" customWidth="1"/>
    <col min="6" max="6" width="10.7109375" style="16" customWidth="1"/>
    <col min="7" max="10" width="9.140625" style="16" hidden="1" customWidth="1"/>
    <col min="11" max="13" width="0" style="16" hidden="1" customWidth="1"/>
    <col min="14" max="16384" width="9.140625" style="16" hidden="1"/>
  </cols>
  <sheetData>
    <row r="1" spans="1:6" ht="26.25" customHeight="1" x14ac:dyDescent="0.2">
      <c r="A1" s="166" t="s">
        <v>49</v>
      </c>
      <c r="B1" s="166"/>
      <c r="C1" s="166"/>
      <c r="D1" s="166"/>
      <c r="E1" s="166"/>
      <c r="F1" s="24"/>
    </row>
    <row r="2" spans="1:6" ht="21" customHeight="1" x14ac:dyDescent="0.2">
      <c r="A2" s="4" t="s">
        <v>2</v>
      </c>
      <c r="B2" s="169" t="str">
        <f>'Summary and sign-off'!B2:F2</f>
        <v xml:space="preserve">Ministry of Housing and Urban Development </v>
      </c>
      <c r="C2" s="169"/>
      <c r="D2" s="169"/>
      <c r="E2" s="169"/>
      <c r="F2" s="24"/>
    </row>
    <row r="3" spans="1:6" ht="21" customHeight="1" x14ac:dyDescent="0.2">
      <c r="A3" s="4" t="s">
        <v>50</v>
      </c>
      <c r="B3" s="169" t="str">
        <f>'Summary and sign-off'!B3:F3</f>
        <v>Andrew Crisp</v>
      </c>
      <c r="C3" s="169"/>
      <c r="D3" s="169"/>
      <c r="E3" s="169"/>
      <c r="F3" s="24"/>
    </row>
    <row r="4" spans="1:6" ht="21" customHeight="1" x14ac:dyDescent="0.2">
      <c r="A4" s="4" t="s">
        <v>51</v>
      </c>
      <c r="B4" s="169">
        <f>'Summary and sign-off'!B4:F4</f>
        <v>44013</v>
      </c>
      <c r="C4" s="169"/>
      <c r="D4" s="169"/>
      <c r="E4" s="169"/>
      <c r="F4" s="24"/>
    </row>
    <row r="5" spans="1:6" ht="21" customHeight="1" x14ac:dyDescent="0.2">
      <c r="A5" s="4" t="s">
        <v>52</v>
      </c>
      <c r="B5" s="169">
        <f>'Summary and sign-off'!B5:F5</f>
        <v>44377</v>
      </c>
      <c r="C5" s="169"/>
      <c r="D5" s="169"/>
      <c r="E5" s="169"/>
      <c r="F5" s="24"/>
    </row>
    <row r="6" spans="1:6" ht="21" customHeight="1" x14ac:dyDescent="0.2">
      <c r="A6" s="4" t="s">
        <v>53</v>
      </c>
      <c r="B6" s="164" t="s">
        <v>20</v>
      </c>
      <c r="C6" s="164"/>
      <c r="D6" s="164"/>
      <c r="E6" s="164"/>
      <c r="F6" s="28"/>
    </row>
    <row r="7" spans="1:6" ht="21" customHeight="1" x14ac:dyDescent="0.2">
      <c r="A7" s="4" t="s">
        <v>3</v>
      </c>
      <c r="B7" s="164" t="s">
        <v>23</v>
      </c>
      <c r="C7" s="164"/>
      <c r="D7" s="164"/>
      <c r="E7" s="164"/>
      <c r="F7" s="28"/>
    </row>
    <row r="8" spans="1:6" ht="35.25" customHeight="1" x14ac:dyDescent="0.2">
      <c r="A8" s="173" t="s">
        <v>71</v>
      </c>
      <c r="B8" s="173"/>
      <c r="C8" s="181"/>
      <c r="D8" s="181"/>
      <c r="E8" s="181"/>
      <c r="F8" s="24"/>
    </row>
    <row r="9" spans="1:6" ht="35.25" customHeight="1" x14ac:dyDescent="0.2">
      <c r="A9" s="182" t="s">
        <v>72</v>
      </c>
      <c r="B9" s="183"/>
      <c r="C9" s="183"/>
      <c r="D9" s="183"/>
      <c r="E9" s="183"/>
      <c r="F9" s="24"/>
    </row>
    <row r="10" spans="1:6" ht="27" customHeight="1" x14ac:dyDescent="0.2">
      <c r="A10" s="29" t="s">
        <v>57</v>
      </c>
      <c r="B10" s="29" t="s">
        <v>7</v>
      </c>
      <c r="C10" s="29" t="s">
        <v>73</v>
      </c>
      <c r="D10" s="29" t="s">
        <v>74</v>
      </c>
      <c r="E10" s="29" t="s">
        <v>59</v>
      </c>
      <c r="F10" s="30"/>
    </row>
    <row r="11" spans="1:6" s="55" customFormat="1" hidden="1" x14ac:dyDescent="0.2">
      <c r="A11" s="100"/>
      <c r="B11" s="97"/>
      <c r="C11" s="101"/>
      <c r="D11" s="101"/>
      <c r="E11" s="102"/>
      <c r="F11" s="3"/>
    </row>
    <row r="12" spans="1:6" s="55" customFormat="1" x14ac:dyDescent="0.2">
      <c r="A12" s="149">
        <v>44021</v>
      </c>
      <c r="B12" s="140">
        <v>690</v>
      </c>
      <c r="C12" s="153" t="s">
        <v>132</v>
      </c>
      <c r="D12" s="153"/>
      <c r="E12" s="154" t="s">
        <v>97</v>
      </c>
      <c r="F12" s="155"/>
    </row>
    <row r="13" spans="1:6" s="55" customFormat="1" x14ac:dyDescent="0.2">
      <c r="A13" s="149">
        <v>44043</v>
      </c>
      <c r="B13" s="140">
        <v>24.1</v>
      </c>
      <c r="C13" s="153" t="s">
        <v>133</v>
      </c>
      <c r="D13" s="153" t="s">
        <v>134</v>
      </c>
      <c r="E13" s="154" t="s">
        <v>97</v>
      </c>
    </row>
    <row r="14" spans="1:6" s="55" customFormat="1" x14ac:dyDescent="0.2">
      <c r="A14" s="149">
        <v>44074</v>
      </c>
      <c r="B14" s="140">
        <v>27.76</v>
      </c>
      <c r="C14" s="153" t="s">
        <v>133</v>
      </c>
      <c r="D14" s="153" t="s">
        <v>135</v>
      </c>
      <c r="E14" s="154" t="s">
        <v>97</v>
      </c>
    </row>
    <row r="15" spans="1:6" s="55" customFormat="1" x14ac:dyDescent="0.2">
      <c r="A15" s="149">
        <v>44083</v>
      </c>
      <c r="B15" s="140">
        <v>690</v>
      </c>
      <c r="C15" s="153" t="s">
        <v>136</v>
      </c>
      <c r="D15" s="153"/>
      <c r="E15" s="154" t="s">
        <v>97</v>
      </c>
    </row>
    <row r="16" spans="1:6" s="55" customFormat="1" x14ac:dyDescent="0.2">
      <c r="A16" s="149">
        <v>44104</v>
      </c>
      <c r="B16" s="140">
        <v>24.2</v>
      </c>
      <c r="C16" s="153" t="s">
        <v>133</v>
      </c>
      <c r="D16" s="153" t="s">
        <v>137</v>
      </c>
      <c r="E16" s="154" t="s">
        <v>138</v>
      </c>
    </row>
    <row r="17" spans="1:6" s="55" customFormat="1" x14ac:dyDescent="0.2">
      <c r="A17" s="149">
        <v>44135</v>
      </c>
      <c r="B17" s="140">
        <v>23.49</v>
      </c>
      <c r="C17" s="153" t="s">
        <v>133</v>
      </c>
      <c r="D17" s="153" t="s">
        <v>139</v>
      </c>
      <c r="E17" s="154" t="s">
        <v>138</v>
      </c>
    </row>
    <row r="18" spans="1:6" s="55" customFormat="1" x14ac:dyDescent="0.2">
      <c r="A18" s="149">
        <v>44165</v>
      </c>
      <c r="B18" s="156">
        <v>23.22</v>
      </c>
      <c r="C18" s="153" t="s">
        <v>133</v>
      </c>
      <c r="D18" s="153" t="s">
        <v>140</v>
      </c>
      <c r="E18" s="154" t="s">
        <v>138</v>
      </c>
    </row>
    <row r="19" spans="1:6" s="55" customFormat="1" x14ac:dyDescent="0.2">
      <c r="A19" s="149">
        <v>44167</v>
      </c>
      <c r="B19" s="140">
        <v>690</v>
      </c>
      <c r="C19" s="153" t="s">
        <v>141</v>
      </c>
      <c r="D19" s="153"/>
      <c r="E19" s="154" t="s">
        <v>97</v>
      </c>
    </row>
    <row r="20" spans="1:6" s="55" customFormat="1" x14ac:dyDescent="0.2">
      <c r="A20" s="149">
        <v>44196</v>
      </c>
      <c r="B20" s="140">
        <v>24.07</v>
      </c>
      <c r="C20" s="120" t="s">
        <v>133</v>
      </c>
      <c r="D20" s="120" t="s">
        <v>142</v>
      </c>
      <c r="E20" s="121" t="s">
        <v>138</v>
      </c>
    </row>
    <row r="21" spans="1:6" s="55" customFormat="1" x14ac:dyDescent="0.2">
      <c r="A21" s="149">
        <v>44227</v>
      </c>
      <c r="B21" s="140">
        <v>24.2</v>
      </c>
      <c r="C21" s="120" t="s">
        <v>133</v>
      </c>
      <c r="D21" s="120" t="s">
        <v>143</v>
      </c>
      <c r="E21" s="154" t="s">
        <v>138</v>
      </c>
    </row>
    <row r="22" spans="1:6" s="55" customFormat="1" x14ac:dyDescent="0.2">
      <c r="A22" s="149">
        <v>44255</v>
      </c>
      <c r="B22" s="140">
        <v>24.54</v>
      </c>
      <c r="C22" s="120" t="s">
        <v>133</v>
      </c>
      <c r="D22" s="120" t="s">
        <v>144</v>
      </c>
      <c r="E22" s="154" t="s">
        <v>138</v>
      </c>
    </row>
    <row r="23" spans="1:6" s="55" customFormat="1" x14ac:dyDescent="0.2">
      <c r="A23" s="149">
        <v>44286</v>
      </c>
      <c r="B23" s="140">
        <v>26.57</v>
      </c>
      <c r="C23" s="120" t="s">
        <v>133</v>
      </c>
      <c r="D23" s="120" t="s">
        <v>145</v>
      </c>
      <c r="E23" s="154" t="s">
        <v>138</v>
      </c>
    </row>
    <row r="24" spans="1:6" s="55" customFormat="1" x14ac:dyDescent="0.2">
      <c r="A24" s="149">
        <v>44316</v>
      </c>
      <c r="B24" s="140">
        <v>23.93</v>
      </c>
      <c r="C24" s="120" t="s">
        <v>133</v>
      </c>
      <c r="D24" s="120" t="s">
        <v>146</v>
      </c>
      <c r="E24" s="121" t="s">
        <v>138</v>
      </c>
    </row>
    <row r="25" spans="1:6" s="55" customFormat="1" x14ac:dyDescent="0.2">
      <c r="A25" s="149">
        <v>44328</v>
      </c>
      <c r="B25" s="140">
        <v>1380</v>
      </c>
      <c r="C25" s="120" t="s">
        <v>147</v>
      </c>
      <c r="D25" s="120"/>
      <c r="E25" s="121" t="s">
        <v>97</v>
      </c>
    </row>
    <row r="26" spans="1:6" s="55" customFormat="1" x14ac:dyDescent="0.2">
      <c r="A26" s="149">
        <v>44347</v>
      </c>
      <c r="B26" s="140">
        <v>28.16</v>
      </c>
      <c r="C26" s="120" t="s">
        <v>133</v>
      </c>
      <c r="D26" s="120" t="s">
        <v>148</v>
      </c>
      <c r="E26" s="154" t="s">
        <v>138</v>
      </c>
    </row>
    <row r="27" spans="1:6" s="55" customFormat="1" ht="16.5" customHeight="1" x14ac:dyDescent="0.2">
      <c r="A27" s="149">
        <v>44377</v>
      </c>
      <c r="B27" s="140">
        <v>66</v>
      </c>
      <c r="C27" s="120" t="s">
        <v>166</v>
      </c>
      <c r="D27" s="120" t="s">
        <v>149</v>
      </c>
      <c r="E27" s="154" t="s">
        <v>138</v>
      </c>
      <c r="F27" s="157"/>
    </row>
    <row r="28" spans="1:6" s="55" customFormat="1" x14ac:dyDescent="0.2">
      <c r="A28" s="149">
        <v>44370</v>
      </c>
      <c r="B28" s="140">
        <v>690</v>
      </c>
      <c r="C28" s="120" t="s">
        <v>150</v>
      </c>
      <c r="D28" s="120"/>
      <c r="E28" s="121" t="s">
        <v>97</v>
      </c>
    </row>
    <row r="29" spans="1:6" s="55" customFormat="1" x14ac:dyDescent="0.2">
      <c r="A29" s="149"/>
      <c r="B29" s="140"/>
      <c r="C29" s="120"/>
      <c r="D29" s="120"/>
      <c r="E29" s="121"/>
    </row>
    <row r="30" spans="1:6" s="55" customFormat="1" hidden="1" x14ac:dyDescent="0.2">
      <c r="A30" s="100"/>
      <c r="B30" s="97"/>
      <c r="C30" s="101"/>
      <c r="D30" s="101"/>
      <c r="E30" s="102"/>
      <c r="F30" s="3"/>
    </row>
    <row r="31" spans="1:6" ht="34.5" customHeight="1" x14ac:dyDescent="0.2">
      <c r="A31" s="56" t="s">
        <v>75</v>
      </c>
      <c r="B31" s="152">
        <f>SUM(B11:B30)</f>
        <v>4480.24</v>
      </c>
      <c r="C31" s="70"/>
      <c r="D31" s="176"/>
      <c r="E31" s="176"/>
      <c r="F31" s="31"/>
    </row>
    <row r="32" spans="1:6" x14ac:dyDescent="0.2">
      <c r="A32" s="21"/>
      <c r="B32" s="20"/>
      <c r="C32" s="20"/>
      <c r="D32" s="20"/>
      <c r="E32" s="20"/>
      <c r="F32" s="24"/>
    </row>
    <row r="33" spans="1:6" hidden="1" x14ac:dyDescent="0.2">
      <c r="A33" s="32"/>
      <c r="B33" s="33"/>
      <c r="C33" s="20"/>
      <c r="D33" s="20"/>
      <c r="E33" s="20"/>
      <c r="F33" s="32"/>
    </row>
    <row r="34" spans="1:6" hidden="1" x14ac:dyDescent="0.2">
      <c r="A34" s="20"/>
      <c r="B34" s="20"/>
      <c r="C34" s="20"/>
      <c r="D34" s="20"/>
      <c r="E34" s="32"/>
    </row>
    <row r="35" spans="1:6" ht="12.75" hidden="1" customHeight="1" x14ac:dyDescent="0.2"/>
    <row r="36" spans="1:6" hidden="1" x14ac:dyDescent="0.2">
      <c r="A36" s="34"/>
      <c r="B36" s="34"/>
      <c r="C36" s="34"/>
      <c r="D36" s="34"/>
      <c r="E36" s="34"/>
      <c r="F36" s="24"/>
    </row>
    <row r="37" spans="1:6" hidden="1" x14ac:dyDescent="0.2">
      <c r="A37" s="34"/>
      <c r="B37" s="34"/>
      <c r="C37" s="34"/>
      <c r="D37" s="34"/>
      <c r="E37" s="34"/>
      <c r="F37" s="24"/>
    </row>
    <row r="38" spans="1:6" hidden="1" x14ac:dyDescent="0.2">
      <c r="A38" s="34"/>
      <c r="B38" s="34"/>
      <c r="C38" s="34"/>
      <c r="D38" s="34"/>
      <c r="E38" s="34"/>
      <c r="F38" s="24"/>
    </row>
    <row r="39" spans="1:6" hidden="1" x14ac:dyDescent="0.2">
      <c r="A39" s="34"/>
      <c r="B39" s="34"/>
      <c r="C39" s="34"/>
      <c r="D39" s="34"/>
      <c r="E39" s="34"/>
      <c r="F39" s="24"/>
    </row>
    <row r="40" spans="1:6" hidden="1" x14ac:dyDescent="0.2">
      <c r="A40" s="34"/>
      <c r="B40" s="34"/>
      <c r="C40" s="34"/>
      <c r="D40" s="34"/>
      <c r="E40" s="34"/>
      <c r="F40" s="24"/>
    </row>
  </sheetData>
  <sheetProtection formatCells="0" insertRows="0" deleteRows="0"/>
  <mergeCells count="10">
    <mergeCell ref="D31:E31"/>
    <mergeCell ref="B6:E6"/>
    <mergeCell ref="B5:E5"/>
    <mergeCell ref="B7:E7"/>
    <mergeCell ref="A1:E1"/>
    <mergeCell ref="B2:E2"/>
    <mergeCell ref="B3:E3"/>
    <mergeCell ref="B4:E4"/>
    <mergeCell ref="A9:E9"/>
    <mergeCell ref="A8:E8"/>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30" xr:uid="{00000000-0002-0000-04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4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 A13:A20 A21 A22 A23 A24 A25 A26 A27 A28:A29" xr:uid="{687D4BD6-8F5F-4681-B352-360D3908846F}">
      <formula1>$B$4</formula1>
      <formula2>$B$5</formula2>
    </dataValidation>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2020-21&amp;RWorksheet - All other expenses</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400-000002000000}">
          <x14:formula1>
            <xm:f>'Summary and sign-off'!$A$22:$A$23</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400-000003000000}">
          <x14:formula1>
            <xm:f>'Summary and sign-off'!$A$24:$A$25</xm:f>
          </x14:formula1>
          <xm:sqref>B7:E7</xm:sqref>
        </x14:dataValidation>
        <x14:dataValidation type="decimal" operator="greaterThan" allowBlank="1" showInputMessage="1" showErrorMessage="1" error="This cell must contain a dollar figure" xr:uid="{00000000-0002-0000-0400-000004000000}">
          <x14:formula1>
            <xm:f>'Summary and sign-off'!$A$42</xm:f>
          </x14:formula1>
          <xm:sqref>B11:B30</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8" tint="-0.249977111117893"/>
    <pageSetUpPr fitToPage="1"/>
  </sheetPr>
  <dimension ref="A1:J27"/>
  <sheetViews>
    <sheetView tabSelected="1" zoomScaleNormal="100" workbookViewId="0">
      <selection activeCell="F18" sqref="F18"/>
    </sheetView>
  </sheetViews>
  <sheetFormatPr defaultColWidth="0" defaultRowHeight="12.75" zeroHeight="1" x14ac:dyDescent="0.2"/>
  <cols>
    <col min="1" max="1" width="35.7109375" style="16" customWidth="1"/>
    <col min="2" max="2" width="46.85546875" style="16" customWidth="1"/>
    <col min="3" max="3" width="22.140625" style="16" customWidth="1"/>
    <col min="4" max="4" width="25.42578125" style="16" customWidth="1"/>
    <col min="5" max="6" width="35.7109375" style="16" customWidth="1"/>
    <col min="7" max="7" width="10.7109375" style="16" customWidth="1"/>
    <col min="8" max="10" width="9.140625" style="16" hidden="1" customWidth="1"/>
    <col min="11" max="15" width="0" style="16" hidden="1" customWidth="1"/>
    <col min="16" max="16384" width="0" style="16" hidden="1"/>
  </cols>
  <sheetData>
    <row r="1" spans="1:7" ht="26.25" customHeight="1" x14ac:dyDescent="0.2">
      <c r="A1" s="166" t="s">
        <v>76</v>
      </c>
      <c r="B1" s="166"/>
      <c r="C1" s="166"/>
      <c r="D1" s="166"/>
      <c r="E1" s="166"/>
      <c r="F1" s="166"/>
    </row>
    <row r="2" spans="1:7" ht="21" customHeight="1" x14ac:dyDescent="0.2">
      <c r="A2" s="4" t="s">
        <v>2</v>
      </c>
      <c r="B2" s="169" t="str">
        <f>'Summary and sign-off'!B2:F2</f>
        <v xml:space="preserve">Ministry of Housing and Urban Development </v>
      </c>
      <c r="C2" s="169"/>
      <c r="D2" s="169"/>
      <c r="E2" s="169"/>
      <c r="F2" s="169"/>
    </row>
    <row r="3" spans="1:7" ht="21" customHeight="1" x14ac:dyDescent="0.2">
      <c r="A3" s="4" t="s">
        <v>50</v>
      </c>
      <c r="B3" s="169" t="str">
        <f>'Summary and sign-off'!B3:F3</f>
        <v>Andrew Crisp</v>
      </c>
      <c r="C3" s="169"/>
      <c r="D3" s="169"/>
      <c r="E3" s="169"/>
      <c r="F3" s="169"/>
    </row>
    <row r="4" spans="1:7" ht="21" customHeight="1" x14ac:dyDescent="0.2">
      <c r="A4" s="4" t="s">
        <v>51</v>
      </c>
      <c r="B4" s="169">
        <f>'Summary and sign-off'!B4:F4</f>
        <v>44013</v>
      </c>
      <c r="C4" s="169"/>
      <c r="D4" s="169"/>
      <c r="E4" s="169"/>
      <c r="F4" s="169"/>
    </row>
    <row r="5" spans="1:7" ht="21" customHeight="1" x14ac:dyDescent="0.2">
      <c r="A5" s="4" t="s">
        <v>52</v>
      </c>
      <c r="B5" s="169">
        <f>'Summary and sign-off'!B5:F5</f>
        <v>44377</v>
      </c>
      <c r="C5" s="169"/>
      <c r="D5" s="169"/>
      <c r="E5" s="169"/>
      <c r="F5" s="169"/>
    </row>
    <row r="6" spans="1:7" ht="21" customHeight="1" x14ac:dyDescent="0.2">
      <c r="A6" s="4" t="s">
        <v>77</v>
      </c>
      <c r="B6" s="164" t="s">
        <v>20</v>
      </c>
      <c r="C6" s="164"/>
      <c r="D6" s="164"/>
      <c r="E6" s="164"/>
      <c r="F6" s="164"/>
    </row>
    <row r="7" spans="1:7" ht="21" customHeight="1" x14ac:dyDescent="0.2">
      <c r="A7" s="4" t="s">
        <v>3</v>
      </c>
      <c r="B7" s="164" t="s">
        <v>23</v>
      </c>
      <c r="C7" s="164"/>
      <c r="D7" s="164"/>
      <c r="E7" s="164"/>
      <c r="F7" s="164"/>
    </row>
    <row r="8" spans="1:7" ht="36" customHeight="1" x14ac:dyDescent="0.2">
      <c r="A8" s="173" t="s">
        <v>78</v>
      </c>
      <c r="B8" s="173"/>
      <c r="C8" s="173"/>
      <c r="D8" s="173"/>
      <c r="E8" s="173"/>
      <c r="F8" s="173"/>
    </row>
    <row r="9" spans="1:7" ht="36" customHeight="1" x14ac:dyDescent="0.2">
      <c r="A9" s="182" t="s">
        <v>79</v>
      </c>
      <c r="B9" s="183"/>
      <c r="C9" s="183"/>
      <c r="D9" s="183"/>
      <c r="E9" s="183"/>
      <c r="F9" s="183"/>
    </row>
    <row r="10" spans="1:7" ht="39" customHeight="1" x14ac:dyDescent="0.2">
      <c r="A10" s="29" t="s">
        <v>57</v>
      </c>
      <c r="B10" s="113" t="s">
        <v>80</v>
      </c>
      <c r="C10" s="113" t="s">
        <v>81</v>
      </c>
      <c r="D10" s="113" t="s">
        <v>82</v>
      </c>
      <c r="E10" s="113" t="s">
        <v>83</v>
      </c>
      <c r="F10" s="113" t="s">
        <v>84</v>
      </c>
    </row>
    <row r="11" spans="1:7" s="55" customFormat="1" hidden="1" x14ac:dyDescent="0.2">
      <c r="A11" s="96"/>
      <c r="B11" s="101"/>
      <c r="C11" s="103"/>
      <c r="D11" s="101"/>
      <c r="E11" s="104"/>
      <c r="F11" s="102"/>
    </row>
    <row r="12" spans="1:7" s="55" customFormat="1" ht="25.5" x14ac:dyDescent="0.2">
      <c r="A12" s="149">
        <v>44048</v>
      </c>
      <c r="B12" s="158" t="s">
        <v>151</v>
      </c>
      <c r="C12" s="158" t="s">
        <v>36</v>
      </c>
      <c r="D12" s="158" t="s">
        <v>152</v>
      </c>
      <c r="E12" s="140" t="s">
        <v>153</v>
      </c>
      <c r="F12" s="159" t="s">
        <v>191</v>
      </c>
    </row>
    <row r="13" spans="1:7" s="55" customFormat="1" x14ac:dyDescent="0.2">
      <c r="A13" s="149">
        <v>44161</v>
      </c>
      <c r="B13" s="158" t="s">
        <v>154</v>
      </c>
      <c r="C13" s="158" t="s">
        <v>37</v>
      </c>
      <c r="D13" s="158" t="s">
        <v>194</v>
      </c>
      <c r="E13" s="140">
        <v>100</v>
      </c>
      <c r="F13" s="159"/>
    </row>
    <row r="14" spans="1:7" s="55" customFormat="1" x14ac:dyDescent="0.2">
      <c r="A14" s="118"/>
      <c r="B14" s="124"/>
      <c r="C14" s="125"/>
      <c r="D14" s="124"/>
      <c r="E14" s="126"/>
      <c r="F14" s="127"/>
    </row>
    <row r="15" spans="1:7" s="55" customFormat="1" hidden="1" x14ac:dyDescent="0.2">
      <c r="A15" s="96"/>
      <c r="B15" s="101"/>
      <c r="C15" s="103"/>
      <c r="D15" s="101"/>
      <c r="E15" s="104"/>
      <c r="F15" s="102"/>
    </row>
    <row r="16" spans="1:7" ht="34.5" customHeight="1" x14ac:dyDescent="0.2">
      <c r="A16" s="114" t="s">
        <v>85</v>
      </c>
      <c r="B16" s="115" t="s">
        <v>86</v>
      </c>
      <c r="C16" s="116">
        <f>C17+C18</f>
        <v>2</v>
      </c>
      <c r="D16" s="117"/>
      <c r="E16" s="176"/>
      <c r="F16" s="176"/>
      <c r="G16" s="55"/>
    </row>
    <row r="17" spans="1:6" ht="25.5" customHeight="1" x14ac:dyDescent="0.25">
      <c r="A17" s="57"/>
      <c r="B17" s="58" t="s">
        <v>36</v>
      </c>
      <c r="C17" s="59">
        <f>COUNTIF(C11:C15,'Summary and sign-off'!A40)</f>
        <v>1</v>
      </c>
      <c r="D17" s="17"/>
      <c r="E17" s="18"/>
      <c r="F17" s="19"/>
    </row>
    <row r="18" spans="1:6" ht="25.5" customHeight="1" x14ac:dyDescent="0.25">
      <c r="A18" s="57"/>
      <c r="B18" s="58" t="s">
        <v>37</v>
      </c>
      <c r="C18" s="59">
        <f>COUNTIF(C11:C15,'Summary and sign-off'!A41)</f>
        <v>1</v>
      </c>
      <c r="D18" s="17"/>
      <c r="E18" s="18"/>
      <c r="F18" s="19"/>
    </row>
    <row r="19" spans="1:6" x14ac:dyDescent="0.2">
      <c r="A19" s="20"/>
      <c r="B19" s="21"/>
      <c r="C19" s="20"/>
      <c r="D19" s="22"/>
      <c r="E19" s="22"/>
      <c r="F19" s="20"/>
    </row>
    <row r="20" spans="1:6" ht="12.75" hidden="1" customHeight="1" x14ac:dyDescent="0.2">
      <c r="A20" s="23"/>
      <c r="B20" s="23"/>
      <c r="C20" s="27"/>
      <c r="D20" s="27"/>
      <c r="E20" s="27"/>
      <c r="F20" s="27"/>
    </row>
    <row r="23" spans="1:6" hidden="1" x14ac:dyDescent="0.2">
      <c r="A23" s="21"/>
      <c r="B23" s="21"/>
      <c r="C23" s="21"/>
      <c r="D23" s="21"/>
      <c r="E23" s="21"/>
      <c r="F23" s="21"/>
    </row>
    <row r="24" spans="1:6" hidden="1" x14ac:dyDescent="0.2">
      <c r="A24" s="21"/>
      <c r="B24" s="21"/>
      <c r="C24" s="21"/>
      <c r="D24" s="21"/>
      <c r="E24" s="21"/>
      <c r="F24" s="21"/>
    </row>
    <row r="25" spans="1:6" hidden="1" x14ac:dyDescent="0.2">
      <c r="A25" s="21"/>
      <c r="B25" s="21"/>
      <c r="C25" s="21"/>
      <c r="D25" s="21"/>
      <c r="E25" s="21"/>
      <c r="F25" s="21"/>
    </row>
    <row r="26" spans="1:6" hidden="1" x14ac:dyDescent="0.2">
      <c r="A26" s="21"/>
      <c r="B26" s="21"/>
      <c r="C26" s="21"/>
      <c r="D26" s="21"/>
      <c r="E26" s="21"/>
      <c r="F26" s="21"/>
    </row>
    <row r="27" spans="1:6" hidden="1" x14ac:dyDescent="0.2">
      <c r="A27" s="21"/>
      <c r="B27" s="21"/>
      <c r="C27" s="21"/>
      <c r="D27" s="21"/>
      <c r="E27" s="21"/>
      <c r="F27" s="21"/>
    </row>
  </sheetData>
  <sheetProtection formatCells="0" insertRows="0" deleteRows="0"/>
  <dataConsolidate/>
  <mergeCells count="10">
    <mergeCell ref="E16:F16"/>
    <mergeCell ref="A8:F8"/>
    <mergeCell ref="A1:F1"/>
    <mergeCell ref="A9:F9"/>
    <mergeCell ref="B2:F2"/>
    <mergeCell ref="B3:F3"/>
    <mergeCell ref="B4:F4"/>
    <mergeCell ref="B7:F7"/>
    <mergeCell ref="B5:F5"/>
    <mergeCell ref="B6:F6"/>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15" xr:uid="{00000000-0002-0000-05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5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 A13 A14" xr:uid="{E2AC63DE-68EE-4701-85B3-49225E7647B2}">
      <formula1>$B$4</formula1>
      <formula2>$B$5</formula2>
    </dataValidation>
  </dataValidations>
  <printOptions gridLines="1"/>
  <pageMargins left="0.70866141732283472" right="0.70866141732283472" top="0.74803149606299213" bottom="0.74803149606299213" header="0.31496062992125984" footer="0.31496062992125984"/>
  <pageSetup paperSize="9" scale="66" fitToHeight="0" orientation="landscape" r:id="rId1"/>
  <headerFooter alignWithMargins="0">
    <oddFooter>&amp;LCE Expense Disclosure Workbook 2020-21&amp;RWorksheet - Gifts and benefits</oddFooter>
  </headerFooter>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500-000004000000}">
          <x14:formula1>
            <xm:f>'Summary and sign-off'!$A$22:$A$23</xm:f>
          </x14:formula1>
          <xm:sqref>B6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500-000005000000}">
          <x14:formula1>
            <xm:f>'Summary and sign-off'!$A$24:$A$25</xm:f>
          </x14:formula1>
          <xm:sqref>B7:F7</xm:sqref>
        </x14:dataValidation>
        <x14:dataValidation type="list" allowBlank="1" showInputMessage="1" showErrorMessage="1" error="Use the drop down list (at the right of the cell)" xr:uid="{00000000-0002-0000-0500-000002000000}">
          <x14:formula1>
            <xm:f>'Summary and sign-off'!$A$40:$A$41</xm:f>
          </x14:formula1>
          <xm:sqref>C11:C15</xm:sqref>
        </x14:dataValidation>
        <x14:dataValidation type="list" errorStyle="information" operator="greaterThan" allowBlank="1" showInputMessage="1" prompt="Provide specific $ value if possible" xr:uid="{00000000-0002-0000-0500-000003000000}">
          <x14:formula1>
            <xm:f>'Summary and sign-off'!$A$34:$A$39</xm:f>
          </x14:formula1>
          <xm:sqref>E11:E15</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eDocument" ma:contentTypeID="0x0101004D053F2ADCEF0B41ACA1676647590D9F004B312C66C8A2184AB8A4A5D6EE284351" ma:contentTypeVersion="7" ma:contentTypeDescription="Create a new document." ma:contentTypeScope="" ma:versionID="06e2d90998008e5a6e2dab3f8488906b">
  <xsd:schema xmlns:xsd="http://www.w3.org/2001/XMLSchema" xmlns:xs="http://www.w3.org/2001/XMLSchema" xmlns:p="http://schemas.microsoft.com/office/2006/metadata/properties" xmlns:ns2="81daeb9b-c864-4e3a-8d56-ff6158c199ac" xmlns:ns3="031bb0d6-8b65-48a7-b61b-ea3c744a986e" targetNamespace="http://schemas.microsoft.com/office/2006/metadata/properties" ma:root="true" ma:fieldsID="48272ec836e54b2e3602566fc9f80d80" ns2:_="" ns3:_="">
    <xsd:import namespace="81daeb9b-c864-4e3a-8d56-ff6158c199ac"/>
    <xsd:import namespace="031bb0d6-8b65-48a7-b61b-ea3c744a986e"/>
    <xsd:element name="properties">
      <xsd:complexType>
        <xsd:sequence>
          <xsd:element name="documentManagement">
            <xsd:complexType>
              <xsd:all>
                <xsd:element ref="ns2:_dlc_DocId" minOccurs="0"/>
                <xsd:element ref="ns2:_dlc_DocIdUrl" minOccurs="0"/>
                <xsd:element ref="ns2:_dlc_DocIdPersistId" minOccurs="0"/>
                <xsd:element ref="ns3:MediaServiceDateTaken" minOccurs="0"/>
                <xsd:element ref="ns3:MediaServiceAutoTags" minOccurs="0"/>
                <xsd:element ref="ns3:MediaServiceGenerationTime" minOccurs="0"/>
                <xsd:element ref="ns3:MediaServiceEventHashCode" minOccurs="0"/>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1daeb9b-c864-4e3a-8d56-ff6158c199ac"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31bb0d6-8b65-48a7-b61b-ea3c744a986e" elementFormDefault="qualified">
    <xsd:import namespace="http://schemas.microsoft.com/office/2006/documentManagement/types"/>
    <xsd:import namespace="http://schemas.microsoft.com/office/infopath/2007/PartnerControls"/>
    <xsd:element name="MediaServiceDateTaken" ma:index="11" nillable="true" ma:displayName="MediaServiceDateTaken" ma:hidden="true" ma:internalName="MediaServiceDateTaken" ma:readOnly="true">
      <xsd:simpleType>
        <xsd:restriction base="dms:Text"/>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p:properties xmlns:p="http://schemas.microsoft.com/office/2006/metadata/properties" xmlns:xsi="http://www.w3.org/2001/XMLSchema-instance" xmlns:pc="http://schemas.microsoft.com/office/infopath/2007/PartnerControls">
  <documentManagement>
    <_dlc_DocId xmlns="81daeb9b-c864-4e3a-8d56-ff6158c199ac">CHIEFEXEC-513651717-127</_dlc_DocId>
    <_dlc_DocIdUrl xmlns="81daeb9b-c864-4e3a-8d56-ff6158c199ac">
      <Url>https://mhud.sharepoint.com/sites/dms-CE/_layouts/15/DocIdRedir.aspx?ID=CHIEFEXEC-513651717-127</Url>
      <Description>CHIEFEXEC-513651717-127</Description>
    </_dlc_DocIdUrl>
    <SharedWithUsers xmlns="81daeb9b-c864-4e3a-8d56-ff6158c199ac">
      <UserInfo>
        <DisplayName>Ken Smart</DisplayName>
        <AccountId>87</AccountId>
        <AccountType/>
      </UserInfo>
      <UserInfo>
        <DisplayName>Nehalkumar patel</DisplayName>
        <AccountId>157</AccountId>
        <AccountType/>
      </UserInfo>
    </SharedWithUsers>
  </documentManagement>
</p:properties>
</file>

<file path=customXml/itemProps1.xml><?xml version="1.0" encoding="utf-8"?>
<ds:datastoreItem xmlns:ds="http://schemas.openxmlformats.org/officeDocument/2006/customXml" ds:itemID="{A40B0744-8B73-404D-9D34-8A0704442A5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1daeb9b-c864-4e3a-8d56-ff6158c199ac"/>
    <ds:schemaRef ds:uri="031bb0d6-8b65-48a7-b61b-ea3c744a986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C6A401E-B983-48F3-ADF0-8594D7EE483B}">
  <ds:schemaRefs>
    <ds:schemaRef ds:uri="http://schemas.microsoft.com/sharepoint/v3/contenttype/forms"/>
  </ds:schemaRefs>
</ds:datastoreItem>
</file>

<file path=customXml/itemProps3.xml><?xml version="1.0" encoding="utf-8"?>
<ds:datastoreItem xmlns:ds="http://schemas.openxmlformats.org/officeDocument/2006/customXml" ds:itemID="{239DBCAB-6875-4133-81DD-45924FC1DF38}">
  <ds:schemaRefs>
    <ds:schemaRef ds:uri="http://schemas.microsoft.com/sharepoint/events"/>
  </ds:schemaRefs>
</ds:datastoreItem>
</file>

<file path=customXml/itemProps4.xml><?xml version="1.0" encoding="utf-8"?>
<ds:datastoreItem xmlns:ds="http://schemas.openxmlformats.org/officeDocument/2006/customXml" ds:itemID="{F579D7F4-D0D7-4BCB-BBEA-E7C37A64913E}">
  <ds:schemaRefs>
    <ds:schemaRef ds:uri="http://schemas.microsoft.com/office/2006/documentManagement/types"/>
    <ds:schemaRef ds:uri="12165527-d881-4234-97f9-ee139a3f0c31"/>
    <ds:schemaRef ds:uri="http://www.w3.org/XML/1998/namespace"/>
    <ds:schemaRef ds:uri="http://purl.org/dc/elements/1.1/"/>
    <ds:schemaRef ds:uri="http://schemas.microsoft.com/office/infopath/2007/PartnerControls"/>
    <ds:schemaRef ds:uri="http://purl.org/dc/dcmitype/"/>
    <ds:schemaRef ds:uri="http://schemas.openxmlformats.org/package/2006/metadata/core-properties"/>
    <ds:schemaRef ds:uri="http://schemas.microsoft.com/office/2006/metadata/properties"/>
    <ds:schemaRef ds:uri="http://purl.org/dc/terms/"/>
    <ds:schemaRef ds:uri="81daeb9b-c864-4e3a-8d56-ff6158c199a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Summary and sign-off</vt:lpstr>
      <vt:lpstr>Travel</vt:lpstr>
      <vt:lpstr>Hospitality</vt:lpstr>
      <vt:lpstr>All other expenses</vt:lpstr>
      <vt:lpstr>Gifts and benefits</vt:lpstr>
      <vt:lpstr>'All other expenses'!Print_Area</vt:lpstr>
      <vt:lpstr>'Gifts and benefits'!Print_Area</vt:lpstr>
      <vt:lpstr>Hospitality!Print_Area</vt:lpstr>
      <vt:lpstr>'Summary and sign-off'!Print_Area</vt:lpstr>
      <vt:lpstr>Travel!Print_Area</vt:lpstr>
    </vt:vector>
  </TitlesOfParts>
  <Manager/>
  <Company>SSC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CE-Expense-Disclosure-Workbook-2018</dc:title>
  <dc:subject/>
  <dc:creator>mortensenm</dc:creator>
  <cp:keywords/>
  <dc:description>Version 7 - for review by SIT - ready 2/10/18</dc:description>
  <cp:lastModifiedBy>Denise Sheehan</cp:lastModifiedBy>
  <cp:revision/>
  <cp:lastPrinted>2021-07-28T21:13:48Z</cp:lastPrinted>
  <dcterms:created xsi:type="dcterms:W3CDTF">2010-10-17T20:59:02Z</dcterms:created>
  <dcterms:modified xsi:type="dcterms:W3CDTF">2021-07-29T03:40:52Z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0x0101004D053F2ADCEF0B41ACA1676647590D9F004B312C66C8A2184AB8A4A5D6EE284351</vt:lpwstr>
  </property>
  <property fmtid="{D5CDD505-2E9C-101B-9397-08002B2CF9AE}" pid="3" name="Modified_x0020_By">
    <vt:lpwstr/>
  </property>
  <property fmtid="{D5CDD505-2E9C-101B-9397-08002B2CF9AE}" pid="4" name="Created By">
    <vt:lpwstr/>
  </property>
  <property fmtid="{D5CDD505-2E9C-101B-9397-08002B2CF9AE}" pid="5" name="Modified By">
    <vt:lpwstr/>
  </property>
  <property fmtid="{D5CDD505-2E9C-101B-9397-08002B2CF9AE}" pid="6" name="Created_x0020_By">
    <vt:lpwstr/>
  </property>
  <property fmtid="{D5CDD505-2E9C-101B-9397-08002B2CF9AE}" pid="7" name="AuthorIds_UIVersion_3585">
    <vt:lpwstr>122</vt:lpwstr>
  </property>
  <property fmtid="{D5CDD505-2E9C-101B-9397-08002B2CF9AE}" pid="8" name="AuthorIds_UIVersion_3587">
    <vt:lpwstr>122</vt:lpwstr>
  </property>
  <property fmtid="{D5CDD505-2E9C-101B-9397-08002B2CF9AE}" pid="9" name="_dlc_DocIdItemGuid">
    <vt:lpwstr>1cb41515-bd4c-46f8-bf45-139e47889756</vt:lpwstr>
  </property>
  <property fmtid="{D5CDD505-2E9C-101B-9397-08002B2CF9AE}" pid="10" name="SharedWithUsers">
    <vt:lpwstr>87;#Ken Smart;#157;#Nehalkumar patel</vt:lpwstr>
  </property>
  <property fmtid="{D5CDD505-2E9C-101B-9397-08002B2CF9AE}" pid="11" name="Activity">
    <vt:lpwstr>NA</vt:lpwstr>
  </property>
</Properties>
</file>