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mhud.sharepoint.com/sites/dms-CE/expenses/22-23 CE Expenses folder/"/>
    </mc:Choice>
  </mc:AlternateContent>
  <xr:revisionPtr revIDLastSave="51" documentId="8_{64BE3E96-82C7-4926-8975-925F2E5B27A8}" xr6:coauthVersionLast="47" xr6:coauthVersionMax="47" xr10:uidLastSave="{D42F5E17-591A-441C-8254-73CDB630DA0E}"/>
  <bookViews>
    <workbookView xWindow="28680" yWindow="-120" windowWidth="29040" windowHeight="1572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expenses'!$A$1:$E$34</definedName>
    <definedName name="_xlnm.Print_Area" localSheetId="4">'Gifts and benefits'!$A$1:$F$20</definedName>
    <definedName name="_xlnm.Print_Area" localSheetId="2">Hospitality!$A$1:$E$15</definedName>
    <definedName name="_xlnm.Print_Area" localSheetId="0">'Summary and sign-off'!$A$1:$F$21</definedName>
    <definedName name="_xlnm.Print_Area" localSheetId="1">Travel!$A$1:$E$135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1" i="1" l="1"/>
  <c r="B6" i="13" l="1"/>
  <c r="E58" i="13"/>
  <c r="C58" i="13"/>
  <c r="C19" i="4"/>
  <c r="C18" i="4"/>
  <c r="B58" i="13" l="1"/>
  <c r="B57" i="13"/>
  <c r="D57" i="13"/>
  <c r="B56" i="13"/>
  <c r="D56" i="13"/>
  <c r="D55" i="13"/>
  <c r="B55" i="13"/>
  <c r="D54" i="13"/>
  <c r="B54" i="13"/>
  <c r="D53" i="13"/>
  <c r="B53" i="13"/>
  <c r="B2" i="4"/>
  <c r="B3" i="4"/>
  <c r="B2" i="3"/>
  <c r="B3" i="3"/>
  <c r="B2" i="2"/>
  <c r="B3" i="2"/>
  <c r="B2" i="1"/>
  <c r="B3" i="1"/>
  <c r="F56" i="13" l="1"/>
  <c r="F58" i="13"/>
  <c r="F57" i="13"/>
  <c r="F55" i="13"/>
  <c r="F54" i="13"/>
  <c r="F53" i="13"/>
  <c r="C13" i="13"/>
  <c r="C12" i="13"/>
  <c r="C11" i="13"/>
  <c r="C16" i="13" l="1"/>
  <c r="C17" i="13"/>
  <c r="B5" i="4" l="1"/>
  <c r="B5" i="3"/>
  <c r="B4" i="3"/>
  <c r="B5" i="2"/>
  <c r="B4" i="2"/>
  <c r="B5" i="1"/>
  <c r="B4" i="1"/>
  <c r="C15" i="13" l="1"/>
  <c r="F12" i="13" l="1"/>
  <c r="C17" i="4"/>
  <c r="F11" i="13" s="1"/>
  <c r="F13" i="13" l="1"/>
  <c r="B124" i="1"/>
  <c r="B17" i="13" s="1"/>
  <c r="B16" i="13"/>
  <c r="B15" i="1"/>
  <c r="B15" i="13" s="1"/>
  <c r="B33" i="3" l="1"/>
  <c r="B13" i="13" s="1"/>
  <c r="B14" i="2"/>
  <c r="B12" i="13" s="1"/>
  <c r="B11" i="13" l="1"/>
  <c r="B1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8"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11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<sst xmlns="http://schemas.openxmlformats.org/spreadsheetml/2006/main" count="471" uniqueCount="241">
  <si>
    <t>Hospitality</t>
  </si>
  <si>
    <t>Gifts and benefits</t>
  </si>
  <si>
    <t>Secretary or Chief Executive Expenses, Gifts and Benefits Disclosure - summary &amp; sign-off*</t>
  </si>
  <si>
    <t>Agency totals check</t>
  </si>
  <si>
    <t>This disclosure has not yet been approved by the Departmental Secretary or Chief Executive</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</si>
  <si>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</si>
  <si>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</si>
  <si>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</si>
  <si>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</si>
  <si>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</si>
  <si>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</si>
  <si>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</si>
  <si>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</si>
  <si>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</si>
  <si>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</si>
  <si>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</si>
  <si>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</si>
  <si>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</si>
  <si>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</si>
  <si>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</si>
  <si>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</si>
  <si>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</si>
  <si>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</si>
  <si>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</si>
  <si>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</si>
  <si>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</si>
  <si>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</si>
  <si>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</si>
  <si>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</si>
  <si>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</si>
  <si>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</si>
  <si>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</si>
  <si>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</si>
  <si>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</si>
  <si>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</si>
  <si>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</si>
  <si>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</si>
  <si>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</si>
  <si>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</si>
  <si>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</si>
  <si>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</si>
  <si>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</si>
  <si>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</si>
  <si>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</si>
  <si>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</si>
  <si>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</si>
  <si>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</si>
  <si>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</si>
  <si>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</si>
  <si>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</si>
  <si>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</si>
  <si>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</si>
  <si>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</si>
  <si>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</si>
  <si>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</si>
  <si>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</si>
  <si>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</si>
  <si>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</si>
  <si>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</si>
  <si>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</si>
  <si>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</si>
  <si>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</si>
  <si>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</si>
  <si>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</si>
  <si>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t>Subtotal - domestic travel</t>
  </si>
  <si>
    <r>
      <t xml:space="preserve">Local Travel    </t>
    </r>
    <r>
      <rPr>
        <sz val="12"/>
        <color theme="0"/>
        <rFont val="Arial"/>
        <family val="2"/>
      </rPr>
      <t>(within City, excluding travel to airport)</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</si>
  <si>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</si>
  <si>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</si>
  <si>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</si>
  <si>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</si>
  <si>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</si>
  <si>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</si>
  <si>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</si>
  <si>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</si>
  <si>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</si>
  <si>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</si>
  <si>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</si>
  <si>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</si>
  <si>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</si>
  <si>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</si>
  <si>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</si>
  <si>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</si>
  <si>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</si>
  <si>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</si>
  <si>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</si>
  <si>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</si>
  <si>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</si>
  <si>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</si>
  <si>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</si>
  <si>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</si>
  <si>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</si>
  <si>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</si>
  <si>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Andrew Crisp</t>
  </si>
  <si>
    <t>Tony de Gregorio, Head of Finance – Chief Financial Officer</t>
  </si>
  <si>
    <t>Return flights: Wellington-Christchurch</t>
  </si>
  <si>
    <t>Christchurch</t>
  </si>
  <si>
    <t>Taxi transfer: Christchurch Airport to city (accommodation)</t>
  </si>
  <si>
    <t xml:space="preserve">Accommodation (one night) </t>
  </si>
  <si>
    <t>Multi-stop flights: Wellington-Gisborne-Tauranga-Wellington</t>
  </si>
  <si>
    <t>Gisborne</t>
  </si>
  <si>
    <t>Wellington</t>
  </si>
  <si>
    <t>Taxi transfer: Gisborne Airport to city (accommodation)</t>
  </si>
  <si>
    <t>28-29 July 2022</t>
  </si>
  <si>
    <t>Return flights: Wellington-Auckland</t>
  </si>
  <si>
    <t>Auckland</t>
  </si>
  <si>
    <t>Taxi transfer: Auckland Airport to Auckland CBD</t>
  </si>
  <si>
    <t>18-19 August 2022</t>
  </si>
  <si>
    <t>Taxi transfer: Auckland Airport to Auckland CBD return</t>
  </si>
  <si>
    <t>24-26 August 2022</t>
  </si>
  <si>
    <t>Return flights: Wellington-Rotorua</t>
  </si>
  <si>
    <t>Rotorua</t>
  </si>
  <si>
    <t>Accommodation (two nights)</t>
  </si>
  <si>
    <t>Breakfast (24 August)</t>
  </si>
  <si>
    <t>Dinner (25 August)</t>
  </si>
  <si>
    <t>31 August-1 September 2022</t>
  </si>
  <si>
    <t>05-06 October 2022</t>
  </si>
  <si>
    <t>Hastings</t>
  </si>
  <si>
    <t>10-11 November 2022</t>
  </si>
  <si>
    <t>Multi-stop flights: Wellington-Auckland-Rotorua-Wellington</t>
  </si>
  <si>
    <t>Huntly and Rotorua</t>
  </si>
  <si>
    <t>Return flights: Wellington-Nelson</t>
  </si>
  <si>
    <t>Nelson</t>
  </si>
  <si>
    <t>Return flights: Wellington-Gisborne</t>
  </si>
  <si>
    <t xml:space="preserve">Accommodation (two nights) </t>
  </si>
  <si>
    <t xml:space="preserve">Auckland </t>
  </si>
  <si>
    <t>Taxi transfer: Stakeholder meeting venue to Auckland CBD (Auckland Policy Office)</t>
  </si>
  <si>
    <t xml:space="preserve">Chartered Accountants of Australia and New Zealand </t>
  </si>
  <si>
    <t>Annual membership fee 2022-23</t>
  </si>
  <si>
    <t>Professional development (July)</t>
  </si>
  <si>
    <t xml:space="preserve">Cell phone &amp; data charges </t>
  </si>
  <si>
    <t>Monthly operating cost - July</t>
  </si>
  <si>
    <t>Monthly operating cost - August</t>
  </si>
  <si>
    <t>Monthly operating cost - September</t>
  </si>
  <si>
    <t xml:space="preserve">Wellington </t>
  </si>
  <si>
    <t>Monthly operating cost - October</t>
  </si>
  <si>
    <t>Monthly operating cost - November</t>
  </si>
  <si>
    <t>Monthly operating cost - December</t>
  </si>
  <si>
    <t>Monthly operating cost - January</t>
  </si>
  <si>
    <t>Monthly operating cost - February</t>
  </si>
  <si>
    <t>Monthly operating cost - March</t>
  </si>
  <si>
    <t>Monthly operating cost - April</t>
  </si>
  <si>
    <t>Monthly operating cost - May</t>
  </si>
  <si>
    <t>Cell phone &amp; data charges</t>
  </si>
  <si>
    <t>Monthly operating cost - June</t>
  </si>
  <si>
    <t>Auckland and Rotorua</t>
  </si>
  <si>
    <t>28-29 November 2022</t>
  </si>
  <si>
    <t>Iron Duke Partners Ltd</t>
  </si>
  <si>
    <t>Drinks and nibbles</t>
  </si>
  <si>
    <t>Kāinga Ora Board meeting</t>
  </si>
  <si>
    <t xml:space="preserve">Multi-stop flights: Wellington-Auckland-Kerikeri-Wellington </t>
  </si>
  <si>
    <t>Kerikeri</t>
  </si>
  <si>
    <t>Paihia</t>
  </si>
  <si>
    <t>Professional development (December)</t>
  </si>
  <si>
    <t>Professional development (September)</t>
  </si>
  <si>
    <t>Te Amokura</t>
  </si>
  <si>
    <t>14-15 December 2022</t>
  </si>
  <si>
    <t>02-05 February 2023</t>
  </si>
  <si>
    <t>Harbour cruise and refreshments</t>
  </si>
  <si>
    <t>Accommodation (one night)</t>
  </si>
  <si>
    <t>02-03 March 2023</t>
  </si>
  <si>
    <t>09-10 March 2023</t>
  </si>
  <si>
    <t>27-28 February 2023</t>
  </si>
  <si>
    <t>Attending the Kāinga Ora Board meeting</t>
  </si>
  <si>
    <t>30-31 March 2023</t>
  </si>
  <si>
    <t>27-28 March 2023</t>
  </si>
  <si>
    <t>23-24 May 2023</t>
  </si>
  <si>
    <t xml:space="preserve">Christchurch </t>
  </si>
  <si>
    <t>Taxi transfer: Auckland CBD to stakeholder meeting venue (Hillsborough)</t>
  </si>
  <si>
    <t xml:space="preserve">Return flights: Wellington-Auckland </t>
  </si>
  <si>
    <t>13-14 April 2023</t>
  </si>
  <si>
    <t>Wellington Airport parking (one hour)</t>
  </si>
  <si>
    <t xml:space="preserve">Attending the Kāinga Ora Board meeting </t>
  </si>
  <si>
    <t>Professional development (June)</t>
  </si>
  <si>
    <t>Secretary or Chief Executive approval</t>
  </si>
  <si>
    <t>Other sign-off</t>
  </si>
  <si>
    <t>Secretary or Chief Executive</t>
  </si>
  <si>
    <t>Organisation Name</t>
  </si>
  <si>
    <r>
      <t xml:space="preserve">Purpose of travel
</t>
    </r>
    <r>
      <rPr>
        <sz val="10"/>
        <color theme="0"/>
        <rFont val="Arial"/>
        <family val="2"/>
      </rPr>
      <t>(e.g. visiting district office for two days...)</t>
    </r>
  </si>
  <si>
    <t>NO INTERNATIONAL TRAVEL EXPENSES TO DISCLOSE FOR THIS PERIOD</t>
  </si>
  <si>
    <r>
      <t xml:space="preserve">Purpose of travel
</t>
    </r>
    <r>
      <rPr>
        <sz val="10"/>
        <color theme="0"/>
        <rFont val="Arial"/>
        <family val="2"/>
      </rPr>
      <t>(e.g. attending XYZ conference for 3 days)</t>
    </r>
  </si>
  <si>
    <t>Date(s)</t>
  </si>
  <si>
    <t>Return flights: Wellington-Napier/Hastings</t>
  </si>
  <si>
    <t>Meetings with Waikato-Tainui (10 November) and Tuhoe (11 November) iwi</t>
  </si>
  <si>
    <t xml:space="preserve">Speaking at Habitat for Humanity Conference </t>
  </si>
  <si>
    <t>Wellington Airport parking (three days)</t>
  </si>
  <si>
    <t>Wellington Airport parking (two days)</t>
  </si>
  <si>
    <t>Wellington Airport parking (one day)</t>
  </si>
  <si>
    <t>Taxi transfer: Rotorua Airport to Rotorua accommodation</t>
  </si>
  <si>
    <t>Wellington Airport parking (one+ days)</t>
  </si>
  <si>
    <t>Wellington Airport parking (two+ days)</t>
  </si>
  <si>
    <t>Attending meetings with Tuhoe and Tairawhiti iwi</t>
  </si>
  <si>
    <t xml:space="preserve">Attending the launch of Construction Sector Accord Transformation Plan 2022-2025 </t>
  </si>
  <si>
    <t xml:space="preserve">Attending the MAIHI Whare Wananga </t>
  </si>
  <si>
    <t>Wellington Airport parking (one+ day)</t>
  </si>
  <si>
    <t>Taxi transfer: Auckland CBD to Mangere (stakeholder meeting venue)</t>
  </si>
  <si>
    <t>Meeting Auckland Council Chief Executive</t>
  </si>
  <si>
    <t>Rotorua Housing Accord Steering Group meeting</t>
  </si>
  <si>
    <t>Attending the Rotorua Housing Accord Steering Group meeting (flight cancelled while at Wellington Airport waiting to board)</t>
  </si>
  <si>
    <t xml:space="preserve">Attending / speaking at Day 2 of the Community Housing Aotearoa conference </t>
  </si>
  <si>
    <t>Attending / chairing the Rotorua Housing Accord Steering Group meeting</t>
  </si>
  <si>
    <r>
      <t>Purpose of travel</t>
    </r>
    <r>
      <rPr>
        <sz val="10"/>
        <color theme="0"/>
        <rFont val="Arial"/>
        <family val="2"/>
      </rPr>
      <t xml:space="preserve">
(e.g. meeting with Minister)</t>
    </r>
  </si>
  <si>
    <t xml:space="preserve"> </t>
  </si>
  <si>
    <t xml:space="preserve">Hard cover book </t>
  </si>
  <si>
    <t>06-07 July 2022</t>
  </si>
  <si>
    <t>07-08 July 2022</t>
  </si>
  <si>
    <t>30 November-02 December 2022</t>
  </si>
  <si>
    <t>08-09 December 2022</t>
  </si>
  <si>
    <t>30 May-01 June 2023</t>
  </si>
  <si>
    <t>08-09 June 2023</t>
  </si>
  <si>
    <t>Uber transfer: Leadership Team meeting (Auckland Policy Office) to Kāinga Ora Board meeting (Newmarket)</t>
  </si>
  <si>
    <t>Professional development (May)</t>
  </si>
  <si>
    <t>Taxi transfer: Ministry staff meeting (Auckland Policy Office) to Kāinga Ora Board meeting (Newmarket)</t>
  </si>
  <si>
    <t>Uber transfer: Kāinga Ora Board meeting (Newmarket) to Auckland Council offices (Auckland CBD)</t>
  </si>
  <si>
    <t>NO HOSPITALITY PROVIDED FOR THIS PERIOD</t>
  </si>
  <si>
    <t>Taxi transfer: Mangere (stakeholder meeting venue) to Auckland Airport</t>
  </si>
  <si>
    <t>Attending / co-chairing the Construction Sector Accord Steering Group meeting</t>
  </si>
  <si>
    <t>Attending Te Toki Wananga meeting (Sub-committee of Kāinga Ora Board)</t>
  </si>
  <si>
    <t>Attending the Kāinga Ora Board meeting; and meeting with the Auckland Council Chief Executive</t>
  </si>
  <si>
    <t>Attending / co-chairing the Residential Sector Reference Group meeting (Auckland,   8 December) and the Rotorua Housing Accord Steering Group meeting (9 December)</t>
  </si>
  <si>
    <t>Attending the National Iwi Chairs Forums at Waitangi</t>
  </si>
  <si>
    <t>Wellington Airport parking (four days)</t>
  </si>
  <si>
    <t>Taxi transfer: Kāinga Ora Board meeting venue  to Christchurch Airport</t>
  </si>
  <si>
    <t>Taxi transfer: Rotorua Housing Accord steering group meeting venue to Rotorua Airport</t>
  </si>
  <si>
    <t xml:space="preserve">Attending / chairing the Rotorua Housing Accord Steering Group meeting (30 March) and attending / speaking at Day 2 of the National Māori Housing Conference (31 March) </t>
  </si>
  <si>
    <t>Wellington Airport parking (three+ days)</t>
  </si>
  <si>
    <t>Attending / co-chairing the Residential Sector Reference Group meeting</t>
  </si>
  <si>
    <t>Attending the Estimates Hearing for the Ministry of Housing and Urban Development</t>
  </si>
  <si>
    <t>Attending / co-chairing the Construction Sector Accord Steering Group meeting and stakeholder meetings</t>
  </si>
  <si>
    <r>
      <t>Hastings site visits relating to the Ministry's place-based work programme with Ministers</t>
    </r>
    <r>
      <rPr>
        <sz val="10"/>
        <color theme="3" tint="0.39997558519241921"/>
        <rFont val="Arial"/>
        <family val="2"/>
      </rPr>
      <t xml:space="preserve"> </t>
    </r>
    <r>
      <rPr>
        <sz val="10"/>
        <rFont val="Arial"/>
        <family val="2"/>
      </rPr>
      <t xml:space="preserve"> </t>
    </r>
  </si>
  <si>
    <t>End of year event and meetings with HUD staff in the Auckland Policy Office, and  stakeholder meetings</t>
  </si>
  <si>
    <r>
      <t>Attending / co-chairing the Construction Sector Accord Steering Group and stakeholder meetings</t>
    </r>
    <r>
      <rPr>
        <sz val="10"/>
        <color theme="3" tint="0.39997558519241921"/>
        <rFont val="Arial"/>
        <family val="2"/>
      </rPr>
      <t xml:space="preserve"> </t>
    </r>
    <r>
      <rPr>
        <sz val="10"/>
        <rFont val="Arial"/>
        <family val="2"/>
      </rPr>
      <t>(9 March)</t>
    </r>
    <r>
      <rPr>
        <sz val="10"/>
        <color theme="3" tint="0.39997558519241921"/>
        <rFont val="Arial"/>
        <family val="2"/>
      </rPr>
      <t xml:space="preserve"> </t>
    </r>
    <r>
      <rPr>
        <sz val="10"/>
        <rFont val="Arial"/>
        <family val="2"/>
      </rPr>
      <t xml:space="preserve">and attending / co-chairing the Residential Sector Reference Group meeting (10 December) </t>
    </r>
  </si>
  <si>
    <t>Attending presentation of Officer of the New Zealand Order of Merit (13 April); and 14 April meetings with HUD staff in the Auckland Policy Office; and a stakeholder meeting</t>
  </si>
  <si>
    <t>Attending the Kāinga Ora Board meeting (30 May); attending / co-chairing the Construction Sector Accord Steering Group meeting (1 June) and stakeholder meetings</t>
  </si>
  <si>
    <t>Attending a Hopu Hopu Housing Precinct governance meeting (8 June) and attending / co-chairing the Residential Sector Reference Group meeting (9 June)</t>
  </si>
  <si>
    <t>Stakeholder meeting</t>
  </si>
  <si>
    <t>Meeting with Rotorua Lakes Council senior leadership (24 August) and attending / speaking at the Constructive 2022 Conference (25 August)</t>
  </si>
  <si>
    <t>Meetings with the new Mayor of Rotorua Lakes Council (RLC); iwi leaders;  and subsequent meeting with RLC senior leadership</t>
  </si>
  <si>
    <t>Meeting with Rotorua Lakes Council and iwi leaders</t>
  </si>
  <si>
    <t>Taxi transfer: Accommodation venue to Rotorua Lakes  Council offices</t>
  </si>
  <si>
    <t>Professional development (February)</t>
  </si>
  <si>
    <t xml:space="preserve">Te Tūāpapa Kura Kāinga - Ministry of Hosuing and Urban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</si>
</sst>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b/>
      <sz val="14"/>
      <color theme="0"/>
      <name val="Arial"/>
      <family val="2"/>
    </font>
    <font>
      <sz val="10"/>
      <color rgb="FFFF0000"/>
      <name val="Arial"/>
      <family val="2"/>
    </font>
    <font>
      <b/>
      <sz val="10"/>
      <color rgb="FFFF0000"/>
      <name val="Arial"/>
      <family val="2"/>
    </font>
    <font>
      <sz val="10"/>
      <color theme="3" tint="0.39997558519241921"/>
      <name val="Arial"/>
      <family val="2"/>
    </font>
    <font>
      <b/>
      <sz val="9"/>
      <color rgb="FFFF0000"/>
      <name val="Arial"/>
      <family val="2"/>
    </font>
    <font>
      <sz val="9.5"/>
      <name val="Arial"/>
      <family val="2"/>
    </font>
    <font>
      <sz val="8"/>
      <color theme="1"/>
      <name val="Arial"/>
      <family val="2"/>
    </font>
    <font>
      <sz val="1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theme="0" tint="-0.34998626667073579"/>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69">
    <xf numFmtId="0" fontId="0" fillId="0" borderId="0" xfId="0"/>
    <xf numFmtId="0" fontId="0" fillId="0" borderId="0" xfId="0" applyProtection="1">
      <protection locked="0"/>
    </xf>
    <xf numFmtId="0" fontId="0" fillId="5" borderId="0" xfId="0" applyFill="1" applyAlignment="1">
      <alignment wrapText="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vertical="top" wrapText="1"/>
    </xf>
    <xf numFmtId="0" fontId="2" fillId="0" borderId="0" xfId="0" applyFont="1" applyAlignment="1">
      <alignment wrapText="1"/>
    </xf>
    <xf numFmtId="165" fontId="13" fillId="0" borderId="0" xfId="1" applyFont="1" applyFill="1" applyBorder="1" applyAlignment="1" applyProtection="1">
      <alignment vertical="center" wrapText="1" readingOrder="1"/>
    </xf>
    <xf numFmtId="0" fontId="0" fillId="5" borderId="0" xfId="0" applyFill="1" applyAlignment="1">
      <alignment horizontal="left" vertical="top"/>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4" fontId="11" fillId="9" borderId="4" xfId="0" applyNumberFormat="1"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0" borderId="9" xfId="0" applyBorder="1" applyAlignment="1">
      <alignment wrapText="1"/>
    </xf>
    <xf numFmtId="0" fontId="0" fillId="0" borderId="9" xfId="0" applyBorder="1"/>
    <xf numFmtId="167" fontId="17" fillId="10" borderId="3" xfId="0" applyNumberFormat="1" applyFont="1" applyFill="1" applyBorder="1" applyAlignment="1" applyProtection="1">
      <alignment vertical="center"/>
      <protection locked="0"/>
    </xf>
    <xf numFmtId="0" fontId="10" fillId="10" borderId="2" xfId="0" applyFont="1" applyFill="1" applyBorder="1" applyAlignment="1" applyProtection="1">
      <alignment horizontal="left" vertical="center" wrapText="1" readingOrder="1"/>
      <protection locked="0"/>
    </xf>
    <xf numFmtId="0" fontId="28" fillId="2" borderId="0" xfId="0" applyFont="1" applyFill="1" applyAlignment="1" applyProtection="1">
      <alignment horizontal="center" vertical="center"/>
    </xf>
    <xf numFmtId="0" fontId="0" fillId="0" borderId="0" xfId="0" applyAlignment="1" applyProtection="1">
      <alignment wrapText="1"/>
    </xf>
    <xf numFmtId="0" fontId="14" fillId="2" borderId="0" xfId="0" applyFont="1" applyFill="1" applyAlignment="1" applyProtection="1">
      <alignment vertical="center" wrapText="1" readingOrder="1"/>
    </xf>
    <xf numFmtId="0" fontId="35" fillId="10" borderId="2" xfId="0" applyFont="1" applyFill="1" applyBorder="1" applyAlignment="1" applyProtection="1">
      <alignment horizontal="left" vertical="center" wrapText="1" readingOrder="1"/>
    </xf>
    <xf numFmtId="167" fontId="35" fillId="10" borderId="2" xfId="0" applyNumberFormat="1" applyFont="1" applyFill="1" applyBorder="1" applyAlignment="1" applyProtection="1">
      <alignment horizontal="left" vertical="center" wrapText="1" readingOrder="1"/>
    </xf>
    <xf numFmtId="0" fontId="9" fillId="10" borderId="6" xfId="0" applyFont="1" applyFill="1" applyBorder="1" applyAlignment="1" applyProtection="1">
      <alignment horizontal="left" vertical="center"/>
    </xf>
    <xf numFmtId="0" fontId="10" fillId="0" borderId="0" xfId="0" applyFont="1" applyAlignment="1" applyProtection="1">
      <alignment vertical="center" wrapText="1" readingOrder="1"/>
    </xf>
    <xf numFmtId="0" fontId="10" fillId="10" borderId="2" xfId="0" applyFont="1" applyFill="1" applyBorder="1" applyAlignment="1" applyProtection="1">
      <alignment horizontal="left" vertical="center" wrapText="1" readingOrder="1"/>
    </xf>
    <xf numFmtId="0" fontId="11" fillId="0" borderId="0" xfId="0" applyFont="1" applyAlignment="1" applyProtection="1">
      <alignment horizontal="center" vertical="center" wrapText="1" readingOrder="1"/>
    </xf>
    <xf numFmtId="0" fontId="14" fillId="3" borderId="0" xfId="0" applyFont="1" applyFill="1" applyAlignment="1" applyProtection="1">
      <alignment vertical="center" wrapText="1" readingOrder="1"/>
    </xf>
    <xf numFmtId="0" fontId="14" fillId="7" borderId="0" xfId="0" applyFont="1" applyFill="1" applyAlignment="1" applyProtection="1">
      <alignment vertical="center" wrapText="1" readingOrder="1"/>
    </xf>
    <xf numFmtId="0" fontId="16" fillId="0" borderId="0" xfId="0" applyFont="1" applyAlignment="1" applyProtection="1">
      <alignment wrapText="1"/>
    </xf>
    <xf numFmtId="0" fontId="17" fillId="0" borderId="3" xfId="0" applyFont="1" applyBorder="1" applyAlignment="1" applyProtection="1">
      <alignment vertical="center" wrapText="1" readingOrder="1"/>
    </xf>
    <xf numFmtId="0" fontId="13" fillId="0" borderId="0" xfId="0" applyFont="1" applyAlignment="1" applyProtection="1">
      <alignment vertical="center" wrapText="1" readingOrder="1"/>
    </xf>
    <xf numFmtId="1" fontId="17" fillId="0" borderId="5" xfId="0" applyNumberFormat="1" applyFont="1" applyBorder="1" applyAlignment="1" applyProtection="1">
      <alignment horizontal="center" vertical="center" wrapText="1"/>
    </xf>
    <xf numFmtId="0" fontId="2" fillId="0" borderId="0" xfId="0" applyFont="1" applyAlignment="1" applyProtection="1">
      <alignment wrapText="1"/>
    </xf>
    <xf numFmtId="0" fontId="17" fillId="0" borderId="0" xfId="0" applyFont="1" applyAlignment="1" applyProtection="1">
      <alignment vertical="center" wrapText="1" readingOrder="1"/>
    </xf>
    <xf numFmtId="0" fontId="11" fillId="0" borderId="0" xfId="0" applyFont="1" applyAlignment="1" applyProtection="1">
      <alignment vertical="center"/>
    </xf>
    <xf numFmtId="1" fontId="13" fillId="0" borderId="0" xfId="0" applyNumberFormat="1" applyFont="1" applyAlignment="1" applyProtection="1">
      <alignment horizontal="center" vertical="center" wrapText="1"/>
    </xf>
    <xf numFmtId="0" fontId="24" fillId="0" borderId="3" xfId="0" applyFont="1" applyBorder="1" applyAlignment="1" applyProtection="1">
      <alignment horizontal="left" vertical="center" wrapText="1" indent="2" readingOrder="1"/>
    </xf>
    <xf numFmtId="0" fontId="11" fillId="0" borderId="0" xfId="0" applyFont="1" applyAlignment="1" applyProtection="1">
      <alignment vertical="center" wrapText="1"/>
    </xf>
    <xf numFmtId="0" fontId="1" fillId="0" borderId="0" xfId="0" applyFont="1" applyAlignment="1" applyProtection="1">
      <alignment wrapText="1"/>
    </xf>
    <xf numFmtId="0" fontId="14" fillId="0" borderId="0" xfId="0" applyFont="1" applyAlignment="1" applyProtection="1">
      <alignment vertical="center" wrapText="1" readingOrder="1"/>
    </xf>
    <xf numFmtId="0" fontId="0" fillId="0" borderId="0" xfId="0" applyAlignment="1" applyProtection="1">
      <alignment vertical="center" wrapText="1"/>
    </xf>
    <xf numFmtId="0" fontId="18" fillId="2" borderId="0" xfId="0" applyFont="1" applyFill="1" applyAlignment="1" applyProtection="1">
      <alignment horizontal="center" vertical="center"/>
    </xf>
    <xf numFmtId="167" fontId="9" fillId="0" borderId="2" xfId="0" applyNumberFormat="1" applyFont="1" applyBorder="1" applyAlignment="1" applyProtection="1">
      <alignment horizontal="left" vertical="center" wrapText="1" readingOrder="1"/>
    </xf>
    <xf numFmtId="0" fontId="3" fillId="0" borderId="1" xfId="0" applyFont="1" applyBorder="1" applyAlignment="1" applyProtection="1">
      <alignment horizontal="center" vertical="center" wrapText="1" readingOrder="1"/>
    </xf>
    <xf numFmtId="0" fontId="3" fillId="0" borderId="0" xfId="0" applyFont="1" applyAlignment="1" applyProtection="1">
      <alignment horizontal="center" vertical="center" wrapText="1" readingOrder="1"/>
    </xf>
    <xf numFmtId="0" fontId="5" fillId="0" borderId="1" xfId="0" applyFont="1" applyBorder="1" applyAlignment="1" applyProtection="1">
      <alignment horizontal="center" vertical="center" wrapText="1" readingOrder="1"/>
    </xf>
    <xf numFmtId="0" fontId="5" fillId="0" borderId="0" xfId="0" applyFont="1" applyAlignment="1" applyProtection="1">
      <alignment horizontal="center" vertical="center" wrapText="1" readingOrder="1"/>
    </xf>
    <xf numFmtId="0" fontId="14" fillId="3" borderId="0" xfId="0" applyFont="1" applyFill="1" applyAlignment="1" applyProtection="1">
      <alignment horizontal="center" vertical="center" wrapText="1" readingOrder="1"/>
    </xf>
    <xf numFmtId="0" fontId="16" fillId="3" borderId="0" xfId="0" applyFont="1" applyFill="1" applyAlignment="1" applyProtection="1">
      <alignment horizontal="center" vertical="center" wrapText="1" readingOrder="1"/>
    </xf>
    <xf numFmtId="0" fontId="16" fillId="3" borderId="0" xfId="0" applyFont="1" applyFill="1" applyAlignment="1" applyProtection="1">
      <alignment vertical="center" wrapText="1"/>
    </xf>
    <xf numFmtId="0" fontId="16" fillId="3" borderId="9" xfId="0" applyFont="1" applyFill="1" applyBorder="1" applyAlignment="1" applyProtection="1">
      <alignment vertical="center" wrapText="1"/>
    </xf>
    <xf numFmtId="0" fontId="1" fillId="0" borderId="0" xfId="0" applyFont="1" applyAlignment="1" applyProtection="1">
      <alignment vertical="center" wrapText="1"/>
    </xf>
    <xf numFmtId="167" fontId="17" fillId="10" borderId="3" xfId="0" applyNumberFormat="1" applyFont="1" applyFill="1" applyBorder="1" applyAlignment="1" applyProtection="1">
      <alignment vertical="center"/>
    </xf>
    <xf numFmtId="164" fontId="11" fillId="10" borderId="4" xfId="0" applyNumberFormat="1" applyFont="1" applyFill="1" applyBorder="1" applyAlignment="1" applyProtection="1">
      <alignment vertical="center" wrapText="1"/>
    </xf>
    <xf numFmtId="0" fontId="11" fillId="10" borderId="4" xfId="0" applyFont="1" applyFill="1" applyBorder="1" applyAlignment="1" applyProtection="1">
      <alignment vertical="center" wrapText="1"/>
    </xf>
    <xf numFmtId="0" fontId="11" fillId="10" borderId="10" xfId="0" applyFont="1" applyFill="1" applyBorder="1" applyAlignment="1" applyProtection="1">
      <alignment vertical="center" wrapText="1"/>
    </xf>
    <xf numFmtId="167" fontId="11" fillId="10" borderId="3" xfId="0" applyNumberFormat="1" applyFont="1" applyFill="1" applyBorder="1" applyAlignment="1" applyProtection="1">
      <alignment vertical="center"/>
    </xf>
    <xf numFmtId="167" fontId="11" fillId="9" borderId="7" xfId="0" applyNumberFormat="1" applyFont="1" applyFill="1" applyBorder="1" applyAlignment="1" applyProtection="1">
      <alignment vertical="center" wrapText="1"/>
    </xf>
    <xf numFmtId="164" fontId="11" fillId="9" borderId="8" xfId="0" applyNumberFormat="1" applyFont="1" applyFill="1" applyBorder="1" applyAlignment="1" applyProtection="1">
      <alignment vertical="center" wrapText="1"/>
    </xf>
    <xf numFmtId="0" fontId="11" fillId="9" borderId="8" xfId="0" applyFont="1" applyFill="1" applyBorder="1" applyAlignment="1" applyProtection="1">
      <alignment vertical="center" wrapText="1"/>
    </xf>
    <xf numFmtId="0" fontId="11" fillId="9" borderId="11" xfId="0" applyFont="1" applyFill="1" applyBorder="1" applyAlignment="1" applyProtection="1">
      <alignment vertical="center" wrapText="1"/>
    </xf>
    <xf numFmtId="0" fontId="15" fillId="3" borderId="0" xfId="0" applyFont="1" applyFill="1" applyAlignment="1" applyProtection="1">
      <alignment vertical="center"/>
    </xf>
    <xf numFmtId="164" fontId="15" fillId="3" borderId="0" xfId="0" applyNumberFormat="1" applyFont="1" applyFill="1" applyAlignment="1" applyProtection="1">
      <alignment horizontal="left" vertical="center"/>
    </xf>
    <xf numFmtId="0" fontId="27" fillId="3" borderId="0" xfId="0" applyFont="1" applyFill="1" applyAlignment="1" applyProtection="1">
      <alignment horizontal="center" vertical="center" wrapText="1"/>
    </xf>
    <xf numFmtId="0" fontId="27" fillId="3" borderId="0" xfId="0" applyFont="1" applyFill="1" applyAlignment="1" applyProtection="1">
      <alignment horizontal="center" vertical="center" wrapText="1"/>
    </xf>
    <xf numFmtId="0" fontId="0" fillId="0" borderId="9" xfId="0" applyBorder="1" applyAlignment="1" applyProtection="1">
      <alignment wrapText="1"/>
    </xf>
    <xf numFmtId="164" fontId="11" fillId="10" borderId="4" xfId="0" applyNumberFormat="1" applyFont="1" applyFill="1" applyBorder="1" applyAlignment="1" applyProtection="1">
      <alignment horizontal="left" vertical="center" wrapText="1"/>
    </xf>
    <xf numFmtId="0" fontId="11" fillId="10" borderId="5" xfId="0" applyFont="1" applyFill="1" applyBorder="1" applyAlignment="1" applyProtection="1">
      <alignment vertical="center" wrapText="1"/>
    </xf>
    <xf numFmtId="167" fontId="29" fillId="10" borderId="3" xfId="0" applyNumberFormat="1" applyFont="1" applyFill="1" applyBorder="1" applyAlignment="1" applyProtection="1">
      <alignment vertical="center"/>
    </xf>
    <xf numFmtId="167" fontId="11" fillId="10" borderId="3" xfId="0" applyNumberFormat="1" applyFont="1" applyFill="1" applyBorder="1" applyAlignment="1" applyProtection="1">
      <alignment horizontal="left" vertical="center"/>
    </xf>
    <xf numFmtId="0" fontId="11" fillId="10" borderId="4" xfId="0" applyFont="1" applyFill="1" applyBorder="1" applyAlignment="1" applyProtection="1">
      <alignment horizontal="left" vertical="center" wrapText="1"/>
    </xf>
    <xf numFmtId="8" fontId="11" fillId="10" borderId="4" xfId="0" applyNumberFormat="1" applyFont="1" applyFill="1" applyBorder="1" applyAlignment="1" applyProtection="1">
      <alignment horizontal="left" vertical="center" wrapText="1"/>
    </xf>
    <xf numFmtId="0" fontId="30" fillId="0" borderId="0" xfId="0" applyFont="1" applyAlignment="1" applyProtection="1">
      <alignment vertical="center" wrapText="1"/>
    </xf>
    <xf numFmtId="0" fontId="29" fillId="10" borderId="4" xfId="0" applyFont="1" applyFill="1" applyBorder="1" applyAlignment="1" applyProtection="1">
      <alignment vertical="center" wrapText="1"/>
    </xf>
    <xf numFmtId="0" fontId="0" fillId="10" borderId="0" xfId="0" applyFill="1" applyProtection="1"/>
    <xf numFmtId="164" fontId="11" fillId="10" borderId="3" xfId="0" applyNumberFormat="1" applyFont="1" applyFill="1" applyBorder="1" applyAlignment="1" applyProtection="1">
      <alignment horizontal="left" vertical="center" wrapText="1"/>
    </xf>
    <xf numFmtId="0" fontId="32" fillId="0" borderId="0" xfId="0" applyFont="1" applyAlignment="1" applyProtection="1">
      <alignment vertical="center" wrapText="1"/>
    </xf>
    <xf numFmtId="0" fontId="0" fillId="10" borderId="5" xfId="0" applyFill="1" applyBorder="1" applyAlignment="1" applyProtection="1">
      <alignment vertical="center" wrapText="1"/>
    </xf>
    <xf numFmtId="0" fontId="0" fillId="10" borderId="10" xfId="0" applyFill="1" applyBorder="1" applyAlignment="1" applyProtection="1">
      <alignment vertical="center" wrapText="1"/>
    </xf>
    <xf numFmtId="0" fontId="30" fillId="0" borderId="0" xfId="0" applyFont="1" applyAlignment="1" applyProtection="1">
      <alignment wrapText="1"/>
    </xf>
    <xf numFmtId="0" fontId="29" fillId="0" borderId="0" xfId="0" applyFont="1" applyAlignment="1" applyProtection="1">
      <alignment wrapText="1"/>
    </xf>
    <xf numFmtId="0" fontId="34" fillId="0" borderId="0" xfId="0" applyFont="1" applyAlignment="1" applyProtection="1">
      <alignment wrapText="1"/>
    </xf>
    <xf numFmtId="0" fontId="11" fillId="10" borderId="5" xfId="0" applyFont="1" applyFill="1" applyBorder="1" applyAlignment="1" applyProtection="1">
      <alignment horizontal="left" vertical="center" wrapText="1"/>
    </xf>
    <xf numFmtId="0" fontId="11" fillId="10" borderId="10" xfId="0" applyFont="1" applyFill="1" applyBorder="1" applyAlignment="1" applyProtection="1">
      <alignment horizontal="left" vertical="center" wrapText="1"/>
    </xf>
    <xf numFmtId="164" fontId="0" fillId="10" borderId="4" xfId="0" applyNumberFormat="1" applyFill="1" applyBorder="1" applyAlignment="1" applyProtection="1">
      <alignment horizontal="left" vertical="center" wrapText="1"/>
    </xf>
    <xf numFmtId="0" fontId="0" fillId="10" borderId="4" xfId="0" applyFill="1" applyBorder="1" applyAlignment="1" applyProtection="1">
      <alignment vertical="center" wrapText="1"/>
    </xf>
    <xf numFmtId="0" fontId="29" fillId="11" borderId="0" xfId="0" applyFont="1" applyFill="1" applyAlignment="1" applyProtection="1">
      <alignment wrapText="1"/>
    </xf>
    <xf numFmtId="167" fontId="11" fillId="9" borderId="3" xfId="0" applyNumberFormat="1" applyFont="1" applyFill="1" applyBorder="1" applyAlignment="1" applyProtection="1">
      <alignment vertical="center"/>
    </xf>
    <xf numFmtId="164" fontId="11" fillId="9" borderId="4" xfId="0" applyNumberFormat="1" applyFont="1" applyFill="1" applyBorder="1" applyAlignment="1" applyProtection="1">
      <alignment vertical="center" wrapText="1"/>
    </xf>
    <xf numFmtId="0" fontId="11" fillId="9" borderId="4" xfId="0" applyFont="1" applyFill="1" applyBorder="1" applyAlignment="1" applyProtection="1">
      <alignment vertical="center" wrapText="1"/>
    </xf>
    <xf numFmtId="0" fontId="11" fillId="9" borderId="10" xfId="0" applyFont="1" applyFill="1" applyBorder="1" applyAlignment="1" applyProtection="1">
      <alignment vertical="center" wrapText="1"/>
    </xf>
    <xf numFmtId="0" fontId="33" fillId="10" borderId="5" xfId="0" applyFont="1" applyFill="1" applyBorder="1" applyAlignment="1" applyProtection="1">
      <alignment vertical="center" wrapText="1"/>
    </xf>
    <xf numFmtId="164" fontId="0" fillId="0" borderId="0" xfId="0" applyNumberFormat="1" applyAlignment="1" applyProtection="1">
      <alignment wrapText="1"/>
    </xf>
    <xf numFmtId="164" fontId="14" fillId="3" borderId="0" xfId="0" applyNumberFormat="1" applyFont="1" applyFill="1" applyAlignment="1" applyProtection="1">
      <alignment horizontal="left" vertical="center"/>
    </xf>
    <xf numFmtId="0" fontId="12" fillId="3" borderId="0" xfId="0" applyFont="1" applyFill="1" applyProtection="1"/>
    <xf numFmtId="0" fontId="12" fillId="3" borderId="9" xfId="0" applyFont="1" applyFill="1" applyBorder="1" applyProtection="1"/>
    <xf numFmtId="0" fontId="0" fillId="0" borderId="0" xfId="0" applyProtection="1"/>
    <xf numFmtId="0" fontId="3"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3" fillId="0" borderId="0" xfId="0" applyFont="1" applyAlignment="1" applyProtection="1">
      <alignment wrapText="1"/>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0" fillId="0" borderId="0" xfId="0" applyAlignment="1" applyProtection="1">
      <alignment vertical="center"/>
    </xf>
    <xf numFmtId="0" fontId="15" fillId="3" borderId="0" xfId="0" applyFont="1" applyFill="1" applyAlignment="1" applyProtection="1">
      <alignment vertical="center" readingOrder="1"/>
    </xf>
    <xf numFmtId="164" fontId="15" fillId="3" borderId="0" xfId="0" applyNumberFormat="1" applyFont="1" applyFill="1" applyAlignment="1" applyProtection="1">
      <alignment horizontal="left" vertical="center" wrapText="1" readingOrder="1"/>
    </xf>
    <xf numFmtId="0" fontId="27" fillId="3" borderId="0" xfId="0" applyFont="1" applyFill="1" applyAlignment="1" applyProtection="1">
      <alignment horizontal="center" vertical="center" readingOrder="1"/>
    </xf>
    <xf numFmtId="0" fontId="7" fillId="0" borderId="0" xfId="0" applyFont="1" applyAlignment="1" applyProtection="1">
      <alignment horizontal="center" vertical="center" wrapText="1"/>
    </xf>
    <xf numFmtId="0" fontId="7" fillId="0" borderId="0" xfId="0" applyFont="1" applyAlignment="1" applyProtection="1">
      <alignment horizontal="center" vertical="center"/>
    </xf>
    <xf numFmtId="167" fontId="11" fillId="9" borderId="3" xfId="0" applyNumberFormat="1" applyFont="1" applyFill="1" applyBorder="1" applyAlignment="1" applyProtection="1">
      <alignment vertical="center" wrapText="1"/>
    </xf>
    <xf numFmtId="0" fontId="0" fillId="9" borderId="4" xfId="0" applyFill="1" applyBorder="1" applyAlignment="1" applyProtection="1">
      <alignment vertical="center" wrapText="1"/>
    </xf>
    <xf numFmtId="0" fontId="0" fillId="9" borderId="5" xfId="0" applyFill="1" applyBorder="1" applyAlignment="1" applyProtection="1">
      <alignment vertical="center" wrapText="1"/>
    </xf>
    <xf numFmtId="0" fontId="29" fillId="0" borderId="0" xfId="0" applyFont="1" applyProtection="1"/>
    <xf numFmtId="167" fontId="11" fillId="10" borderId="3" xfId="0" applyNumberFormat="1" applyFont="1" applyFill="1" applyBorder="1" applyAlignment="1" applyProtection="1">
      <alignment vertical="center" wrapText="1"/>
    </xf>
    <xf numFmtId="0" fontId="16" fillId="3" borderId="0" xfId="0" applyFont="1" applyFill="1" applyAlignment="1" applyProtection="1">
      <alignment horizontal="left" vertical="center" wrapText="1"/>
    </xf>
    <xf numFmtId="0" fontId="0" fillId="10" borderId="4" xfId="0" applyFill="1" applyBorder="1" applyAlignment="1" applyProtection="1">
      <alignment horizontal="left" vertical="center" wrapText="1"/>
    </xf>
    <xf numFmtId="0" fontId="29" fillId="10" borderId="5" xfId="0" applyFont="1" applyFill="1" applyBorder="1" applyAlignment="1" applyProtection="1">
      <alignment horizontal="left" vertical="center" wrapText="1"/>
    </xf>
    <xf numFmtId="164" fontId="11" fillId="10" borderId="4" xfId="0" applyNumberFormat="1" applyFont="1" applyFill="1" applyBorder="1" applyAlignment="1" applyProtection="1">
      <alignment horizontal="right" vertical="center" wrapText="1"/>
    </xf>
    <xf numFmtId="0" fontId="0" fillId="10" borderId="5" xfId="0" applyFill="1" applyBorder="1" applyAlignment="1" applyProtection="1">
      <alignment horizontal="left" vertical="center" wrapText="1"/>
    </xf>
    <xf numFmtId="0" fontId="11" fillId="9" borderId="4" xfId="0" applyFont="1" applyFill="1" applyBorder="1" applyAlignment="1" applyProtection="1">
      <alignment horizontal="left" vertical="center" wrapText="1"/>
    </xf>
    <xf numFmtId="164" fontId="11" fillId="9" borderId="4" xfId="0" applyNumberFormat="1" applyFont="1" applyFill="1" applyBorder="1" applyAlignment="1" applyProtection="1">
      <alignment horizontal="right" vertical="center" wrapText="1"/>
    </xf>
    <xf numFmtId="0" fontId="15" fillId="3" borderId="0" xfId="0" applyFont="1" applyFill="1" applyAlignment="1" applyProtection="1">
      <alignment horizontal="left" vertical="center" readingOrder="1"/>
    </xf>
    <xf numFmtId="166" fontId="15" fillId="3" borderId="0" xfId="0" applyNumberFormat="1" applyFont="1" applyFill="1" applyAlignment="1" applyProtection="1">
      <alignment horizontal="left" vertical="center" wrapText="1"/>
    </xf>
    <xf numFmtId="1" fontId="15" fillId="3" borderId="0" xfId="0" applyNumberFormat="1" applyFont="1" applyFill="1" applyAlignment="1" applyProtection="1">
      <alignment horizontal="center" vertical="center" wrapText="1"/>
    </xf>
    <xf numFmtId="166" fontId="27" fillId="3" borderId="0" xfId="0" applyNumberFormat="1" applyFont="1" applyFill="1" applyAlignment="1" applyProtection="1">
      <alignment horizontal="center" vertical="center" wrapText="1"/>
    </xf>
    <xf numFmtId="0" fontId="26" fillId="0" borderId="0" xfId="0" applyFont="1" applyProtection="1"/>
    <xf numFmtId="166" fontId="15" fillId="8" borderId="0" xfId="0" applyNumberFormat="1" applyFont="1" applyFill="1" applyAlignment="1" applyProtection="1">
      <alignment horizontal="left" vertical="center" wrapText="1"/>
    </xf>
    <xf numFmtId="1" fontId="15" fillId="8" borderId="0" xfId="0" applyNumberFormat="1" applyFont="1" applyFill="1" applyAlignment="1" applyProtection="1">
      <alignment horizontal="center" vertical="center" wrapText="1"/>
    </xf>
    <xf numFmtId="0" fontId="22" fillId="0" borderId="0" xfId="0" applyFont="1" applyProtection="1"/>
    <xf numFmtId="166" fontId="21" fillId="0" borderId="0" xfId="0" applyNumberFormat="1" applyFont="1" applyAlignment="1" applyProtection="1">
      <alignment vertical="center" wrapText="1"/>
    </xf>
    <xf numFmtId="0" fontId="15" fillId="0" borderId="0" xfId="0" applyFont="1" applyAlignment="1" applyProtection="1">
      <alignment horizontal="center" vertical="center" wrapText="1"/>
    </xf>
    <xf numFmtId="0" fontId="4" fillId="0" borderId="0" xfId="0" applyFont="1" applyAlignment="1" applyProtection="1">
      <alignment wrapText="1"/>
    </xf>
  </cellXfs>
  <cellStyles count="2">
    <cellStyle name="Currency" xfId="1" builtinId="4"/>
    <cellStyle name="Normal" xfId="0" builtinId="0"/>
  </cellStyles>
  <dxfs count="1">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6600"/>
      <color rgb="FF99FF99"/>
      <color rgb="FFCCFF66"/>
      <color rgb="FFFF9900"/>
      <color rgb="FF00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XFC58"/>
  <sheetViews>
    <sheetView tabSelected="1" zoomScaleNormal="100" workbookViewId="0">
      <selection activeCell="G18" sqref="A1:G18"/>
    </sheetView>
  </sheetViews>
  <sheetFormatPr defaultColWidth="0" defaultRowHeight="12.5" zeroHeight="1" x14ac:dyDescent="0.25"/>
  <cols>
    <col min="1" max="1" width="44.81640625" customWidth="1"/>
    <col min="2" max="2" width="21.54296875" customWidth="1"/>
    <col min="3" max="3" width="33.54296875" customWidth="1"/>
    <col min="4" max="4" width="4.453125" customWidth="1"/>
    <col min="5" max="5" width="29" customWidth="1"/>
    <col min="6" max="6" width="19" customWidth="1"/>
    <col min="7" max="7" width="5.453125" customWidth="1"/>
    <col min="8" max="11" width="9.1796875" hidden="1" customWidth="1"/>
    <col min="12" max="16383" width="9.1796875" hidden="1"/>
    <col min="16384" max="16384" width="0.26953125" customWidth="1"/>
  </cols>
  <sheetData>
    <row r="1" spans="1:11" ht="26.25" customHeight="1" x14ac:dyDescent="0.25">
      <c r="A1" s="55" t="s">
        <v>2</v>
      </c>
      <c r="B1" s="55"/>
      <c r="C1" s="55"/>
      <c r="D1" s="55"/>
      <c r="E1" s="55"/>
      <c r="F1" s="55"/>
      <c r="G1" s="56"/>
      <c r="H1" s="7"/>
      <c r="I1" s="7"/>
      <c r="J1" s="7"/>
      <c r="K1" s="7"/>
    </row>
    <row r="2" spans="1:11" ht="21" customHeight="1" x14ac:dyDescent="0.25">
      <c r="A2" s="57" t="s">
        <v>176</v>
      </c>
      <c r="B2" s="58" t="s">
        <v>240</v>
      </c>
      <c r="C2" s="58"/>
      <c r="D2" s="58"/>
      <c r="E2" s="58"/>
      <c r="F2" s="58"/>
      <c r="G2" s="56"/>
      <c r="H2" s="7"/>
      <c r="I2" s="7"/>
      <c r="J2" s="7"/>
      <c r="K2" s="7"/>
    </row>
    <row r="3" spans="1:11" ht="15.5" x14ac:dyDescent="0.25">
      <c r="A3" s="57" t="s">
        <v>175</v>
      </c>
      <c r="B3" s="58" t="s">
        <v>92</v>
      </c>
      <c r="C3" s="58"/>
      <c r="D3" s="58"/>
      <c r="E3" s="58"/>
      <c r="F3" s="58"/>
      <c r="G3" s="56"/>
      <c r="H3" s="7"/>
      <c r="I3" s="7"/>
      <c r="J3" s="7"/>
      <c r="K3" s="7"/>
    </row>
    <row r="4" spans="1:11" ht="21" customHeight="1" x14ac:dyDescent="0.25">
      <c r="A4" s="57" t="s">
        <v>53</v>
      </c>
      <c r="B4" s="59">
        <v>44743</v>
      </c>
      <c r="C4" s="59"/>
      <c r="D4" s="59"/>
      <c r="E4" s="59"/>
      <c r="F4" s="59"/>
      <c r="G4" s="56"/>
      <c r="H4" s="7"/>
      <c r="I4" s="7"/>
      <c r="J4" s="7"/>
      <c r="K4" s="7"/>
    </row>
    <row r="5" spans="1:11" ht="21" customHeight="1" x14ac:dyDescent="0.25">
      <c r="A5" s="57" t="s">
        <v>54</v>
      </c>
      <c r="B5" s="59">
        <v>45107</v>
      </c>
      <c r="C5" s="59"/>
      <c r="D5" s="59"/>
      <c r="E5" s="59"/>
      <c r="F5" s="59"/>
      <c r="G5" s="56"/>
      <c r="H5" s="7"/>
      <c r="I5" s="7"/>
      <c r="J5" s="7"/>
      <c r="K5" s="7"/>
    </row>
    <row r="6" spans="1:11" ht="21" customHeight="1" x14ac:dyDescent="0.25">
      <c r="A6" s="57" t="s">
        <v>3</v>
      </c>
      <c r="B6" s="60" t="str">
        <f>IF(AND(Travel!B7&lt;&gt;A28,Hospitality!B7&lt;&gt;A28,'All other expenses'!B7&lt;&gt;A28,'Gifts and benefits'!B7&lt;&gt;A28),A29,IF(AND(Travel!B7=A28,Hospitality!B7=A28,'All other expenses'!B7=A28,'Gifts and benefits'!B7=A28),A31,A30))</f>
        <v>Data and totals checked on all sheets</v>
      </c>
      <c r="C6" s="60"/>
      <c r="D6" s="60"/>
      <c r="E6" s="60"/>
      <c r="F6" s="60"/>
      <c r="G6" s="61"/>
      <c r="H6" s="7"/>
      <c r="I6" s="7"/>
      <c r="J6" s="7"/>
      <c r="K6" s="7"/>
    </row>
    <row r="7" spans="1:11" ht="15.5" x14ac:dyDescent="0.25">
      <c r="A7" s="57" t="s">
        <v>173</v>
      </c>
      <c r="B7" s="62" t="s">
        <v>30</v>
      </c>
      <c r="C7" s="62"/>
      <c r="D7" s="62"/>
      <c r="E7" s="62"/>
      <c r="F7" s="62"/>
      <c r="G7" s="61"/>
      <c r="H7" s="7"/>
      <c r="I7" s="7"/>
      <c r="J7" s="7"/>
      <c r="K7" s="7"/>
    </row>
    <row r="8" spans="1:11" ht="25.5" customHeight="1" x14ac:dyDescent="0.25">
      <c r="A8" s="57" t="s">
        <v>174</v>
      </c>
      <c r="B8" s="58" t="s">
        <v>93</v>
      </c>
      <c r="C8" s="58"/>
      <c r="D8" s="58"/>
      <c r="E8" s="58"/>
      <c r="F8" s="58"/>
      <c r="G8" s="61"/>
      <c r="H8" s="7"/>
      <c r="I8" s="7"/>
      <c r="J8" s="7"/>
      <c r="K8" s="7"/>
    </row>
    <row r="9" spans="1:11" ht="66.75" customHeight="1" x14ac:dyDescent="0.25">
      <c r="A9" s="63" t="s">
        <v>6</v>
      </c>
      <c r="B9" s="63"/>
      <c r="C9" s="63"/>
      <c r="D9" s="63"/>
      <c r="E9" s="63"/>
      <c r="F9" s="63"/>
      <c r="G9" s="61"/>
      <c r="H9" s="7"/>
      <c r="I9" s="7"/>
      <c r="J9" s="7"/>
      <c r="K9" s="7"/>
    </row>
    <row r="10" spans="1:11" s="42" customFormat="1" ht="36" customHeight="1" x14ac:dyDescent="0.3">
      <c r="A10" s="64" t="s">
        <v>7</v>
      </c>
      <c r="B10" s="38" t="s">
        <v>8</v>
      </c>
      <c r="C10" s="38" t="s">
        <v>9</v>
      </c>
      <c r="D10" s="39"/>
      <c r="E10" s="65" t="s">
        <v>1</v>
      </c>
      <c r="F10" s="40" t="s">
        <v>10</v>
      </c>
      <c r="G10" s="66"/>
      <c r="H10" s="41"/>
      <c r="I10" s="41"/>
      <c r="J10" s="41"/>
      <c r="K10" s="41"/>
    </row>
    <row r="11" spans="1:11" ht="27.75" customHeight="1" x14ac:dyDescent="0.35">
      <c r="A11" s="67" t="s">
        <v>11</v>
      </c>
      <c r="B11" s="16">
        <f>B15+B16+B17</f>
        <v>25853.94000000001</v>
      </c>
      <c r="C11" s="21" t="str">
        <f>IF(Travel!B6="",A32,Travel!B6)</f>
        <v>Figures include GST (where applicable)</v>
      </c>
      <c r="D11" s="68"/>
      <c r="E11" s="67" t="s">
        <v>12</v>
      </c>
      <c r="F11" s="69">
        <f>'Gifts and benefits'!C17</f>
        <v>3</v>
      </c>
      <c r="G11" s="70"/>
      <c r="H11" s="13"/>
      <c r="I11" s="13"/>
      <c r="J11" s="13"/>
      <c r="K11" s="13"/>
    </row>
    <row r="12" spans="1:11" ht="27.75" customHeight="1" x14ac:dyDescent="0.35">
      <c r="A12" s="67" t="s">
        <v>0</v>
      </c>
      <c r="B12" s="16">
        <f>Hospitality!B14</f>
        <v>0</v>
      </c>
      <c r="C12" s="21" t="str">
        <f>IF(Hospitality!B6="",A32,Hospitality!B6)</f>
        <v>Figures include GST (where applicable)</v>
      </c>
      <c r="D12" s="68"/>
      <c r="E12" s="67" t="s">
        <v>13</v>
      </c>
      <c r="F12" s="69">
        <f>'Gifts and benefits'!C18</f>
        <v>1</v>
      </c>
      <c r="G12" s="70"/>
      <c r="H12" s="13"/>
      <c r="I12" s="13"/>
      <c r="J12" s="13"/>
      <c r="K12" s="13"/>
    </row>
    <row r="13" spans="1:11" ht="27.75" customHeight="1" x14ac:dyDescent="0.25">
      <c r="A13" s="67" t="s">
        <v>14</v>
      </c>
      <c r="B13" s="16">
        <f>'All other expenses'!B33</f>
        <v>6093.1900000000005</v>
      </c>
      <c r="C13" s="21" t="str">
        <f>IF('All other expenses'!B6="",A32,'All other expenses'!B6)</f>
        <v>Figures include GST (where applicable)</v>
      </c>
      <c r="D13" s="68"/>
      <c r="E13" s="67" t="s">
        <v>15</v>
      </c>
      <c r="F13" s="69">
        <f>'Gifts and benefits'!C19</f>
        <v>2</v>
      </c>
      <c r="G13" s="56"/>
      <c r="H13" s="7"/>
      <c r="I13" s="7"/>
      <c r="J13" s="7"/>
      <c r="K13" s="7"/>
    </row>
    <row r="14" spans="1:11" ht="12.75" customHeight="1" x14ac:dyDescent="0.25">
      <c r="A14" s="71"/>
      <c r="B14" s="17"/>
      <c r="C14" s="22"/>
      <c r="D14" s="72"/>
      <c r="E14" s="68"/>
      <c r="F14" s="73"/>
      <c r="G14" s="56"/>
      <c r="H14" s="7"/>
      <c r="I14" s="7"/>
      <c r="J14" s="7"/>
      <c r="K14" s="7"/>
    </row>
    <row r="15" spans="1:11" ht="27.75" customHeight="1" x14ac:dyDescent="0.25">
      <c r="A15" s="74" t="s">
        <v>16</v>
      </c>
      <c r="B15" s="18">
        <f>Travel!B15</f>
        <v>0</v>
      </c>
      <c r="C15" s="23" t="str">
        <f>C11</f>
        <v>Figures include GST (where applicable)</v>
      </c>
      <c r="D15" s="68"/>
      <c r="E15" s="68"/>
      <c r="F15" s="73"/>
      <c r="G15" s="56"/>
      <c r="H15" s="7"/>
      <c r="I15" s="7"/>
      <c r="J15" s="7"/>
      <c r="K15" s="7"/>
    </row>
    <row r="16" spans="1:11" ht="27.75" customHeight="1" x14ac:dyDescent="0.25">
      <c r="A16" s="74" t="s">
        <v>17</v>
      </c>
      <c r="B16" s="18">
        <f>Travel!B111</f>
        <v>25656.810000000009</v>
      </c>
      <c r="C16" s="23" t="str">
        <f>C11</f>
        <v>Figures include GST (where applicable)</v>
      </c>
      <c r="D16" s="14"/>
      <c r="E16" s="68"/>
      <c r="F16" s="75"/>
      <c r="G16" s="56"/>
      <c r="H16" s="7"/>
      <c r="I16" s="7"/>
      <c r="J16" s="7"/>
      <c r="K16" s="7"/>
    </row>
    <row r="17" spans="1:11" ht="27.75" customHeight="1" x14ac:dyDescent="0.25">
      <c r="A17" s="74" t="s">
        <v>18</v>
      </c>
      <c r="B17" s="18">
        <f>Travel!B124</f>
        <v>197.13</v>
      </c>
      <c r="C17" s="23" t="str">
        <f>C11</f>
        <v>Figures include GST (where applicable)</v>
      </c>
      <c r="D17" s="68"/>
      <c r="E17" s="68"/>
      <c r="F17" s="75"/>
      <c r="G17" s="56"/>
      <c r="H17" s="7"/>
      <c r="I17" s="7"/>
      <c r="J17" s="7"/>
      <c r="K17" s="7"/>
    </row>
    <row r="18" spans="1:11" ht="27.75" customHeight="1" x14ac:dyDescent="0.3">
      <c r="A18" s="56"/>
      <c r="B18" s="76"/>
      <c r="C18" s="56"/>
      <c r="D18" s="77"/>
      <c r="E18" s="77"/>
      <c r="F18" s="78"/>
      <c r="G18" s="56"/>
      <c r="H18" s="7"/>
      <c r="I18" s="7"/>
      <c r="J18" s="7"/>
      <c r="K18" s="7"/>
    </row>
    <row r="19" spans="1:11" ht="13" hidden="1" x14ac:dyDescent="0.3">
      <c r="A19" s="8"/>
      <c r="B19" s="9"/>
      <c r="C19" s="7"/>
      <c r="D19" s="7"/>
      <c r="E19" s="7"/>
      <c r="F19" s="7"/>
      <c r="G19" s="7"/>
      <c r="H19" s="7"/>
      <c r="I19" s="7"/>
      <c r="J19" s="7"/>
      <c r="K19" s="7"/>
    </row>
    <row r="20" spans="1:11" hidden="1" x14ac:dyDescent="0.25">
      <c r="A20" s="10"/>
      <c r="D20" s="7"/>
      <c r="E20" s="7"/>
      <c r="F20" s="7"/>
      <c r="G20" s="7"/>
      <c r="H20" s="7"/>
      <c r="I20" s="7"/>
      <c r="J20" s="7"/>
      <c r="K20" s="7"/>
    </row>
    <row r="21" spans="1:11" ht="12.65" hidden="1" customHeight="1" x14ac:dyDescent="0.25">
      <c r="A21" s="10"/>
      <c r="D21" s="7"/>
      <c r="E21" s="7"/>
      <c r="F21" s="7"/>
      <c r="G21" s="7"/>
      <c r="H21" s="7"/>
      <c r="I21" s="7"/>
      <c r="J21" s="7"/>
      <c r="K21" s="7"/>
    </row>
    <row r="22" spans="1:11" hidden="1" x14ac:dyDescent="0.25">
      <c r="A22" s="12"/>
      <c r="B22" s="7"/>
      <c r="C22" s="7"/>
      <c r="D22" s="7"/>
      <c r="E22" s="7"/>
      <c r="F22" s="7"/>
      <c r="G22" s="7"/>
      <c r="H22" s="7"/>
      <c r="I22" s="7"/>
      <c r="J22" s="7"/>
      <c r="K22" s="7"/>
    </row>
    <row r="23" spans="1:11" ht="13" hidden="1" x14ac:dyDescent="0.3">
      <c r="A23" s="5" t="s">
        <v>19</v>
      </c>
      <c r="B23" s="6"/>
      <c r="C23" s="6"/>
      <c r="D23" s="6"/>
      <c r="E23" s="6"/>
      <c r="F23" s="6"/>
      <c r="G23" s="7"/>
      <c r="H23" s="7"/>
      <c r="I23" s="7"/>
      <c r="J23" s="7"/>
      <c r="K23" s="7"/>
    </row>
    <row r="24" spans="1:11" ht="12.75" hidden="1" customHeight="1" x14ac:dyDescent="0.25">
      <c r="A24" s="4" t="s">
        <v>20</v>
      </c>
      <c r="B24" s="2"/>
      <c r="C24" s="2"/>
      <c r="D24" s="4"/>
      <c r="E24" s="4"/>
      <c r="F24" s="4"/>
      <c r="G24" s="7"/>
      <c r="H24" s="7"/>
      <c r="I24" s="7"/>
      <c r="J24" s="7"/>
      <c r="K24" s="7"/>
    </row>
    <row r="25" spans="1:11" hidden="1" x14ac:dyDescent="0.25">
      <c r="A25" s="3" t="s">
        <v>21</v>
      </c>
      <c r="B25" s="3"/>
      <c r="C25" s="3"/>
      <c r="D25" s="3"/>
      <c r="E25" s="3"/>
      <c r="F25" s="3"/>
      <c r="G25" s="7"/>
      <c r="H25" s="7"/>
      <c r="I25" s="7"/>
      <c r="J25" s="7"/>
      <c r="K25" s="7"/>
    </row>
    <row r="26" spans="1:11" hidden="1" x14ac:dyDescent="0.25">
      <c r="A26" s="3" t="s">
        <v>22</v>
      </c>
      <c r="B26" s="3"/>
      <c r="C26" s="3"/>
      <c r="D26" s="3"/>
      <c r="E26" s="3"/>
      <c r="F26" s="3"/>
      <c r="G26" s="7"/>
      <c r="H26" s="7"/>
      <c r="I26" s="7"/>
      <c r="J26" s="7"/>
      <c r="K26" s="7"/>
    </row>
    <row r="27" spans="1:11" hidden="1" x14ac:dyDescent="0.25">
      <c r="A27" s="4" t="s">
        <v>23</v>
      </c>
      <c r="B27" s="4"/>
      <c r="C27" s="4"/>
      <c r="D27" s="4"/>
      <c r="E27" s="4"/>
      <c r="F27" s="4"/>
      <c r="G27" s="7"/>
      <c r="H27" s="7"/>
      <c r="I27" s="7"/>
      <c r="J27" s="7"/>
      <c r="K27" s="7"/>
    </row>
    <row r="28" spans="1:11" hidden="1" x14ac:dyDescent="0.25">
      <c r="A28" s="4" t="s">
        <v>24</v>
      </c>
      <c r="B28" s="4"/>
      <c r="C28" s="4"/>
      <c r="D28" s="4"/>
      <c r="E28" s="4"/>
      <c r="F28" s="4"/>
      <c r="G28" s="7"/>
      <c r="H28" s="7"/>
      <c r="I28" s="7"/>
      <c r="J28" s="7"/>
      <c r="K28" s="7"/>
    </row>
    <row r="29" spans="1:11" hidden="1" x14ac:dyDescent="0.25">
      <c r="A29" s="3" t="s">
        <v>25</v>
      </c>
      <c r="B29" s="3"/>
      <c r="C29" s="3"/>
      <c r="D29" s="3"/>
      <c r="E29" s="3"/>
      <c r="F29" s="3"/>
      <c r="G29" s="7"/>
      <c r="H29" s="7"/>
      <c r="I29" s="7"/>
      <c r="J29" s="7"/>
      <c r="K29" s="7"/>
    </row>
    <row r="30" spans="1:11" hidden="1" x14ac:dyDescent="0.25">
      <c r="A30" s="3" t="s">
        <v>26</v>
      </c>
      <c r="B30" s="3"/>
      <c r="C30" s="3"/>
      <c r="D30" s="3"/>
      <c r="E30" s="3"/>
      <c r="F30" s="3"/>
      <c r="G30" s="7"/>
      <c r="H30" s="7"/>
      <c r="I30" s="7"/>
      <c r="J30" s="7"/>
      <c r="K30" s="7"/>
    </row>
    <row r="31" spans="1:11" hidden="1" x14ac:dyDescent="0.25">
      <c r="A31" s="3" t="s">
        <v>27</v>
      </c>
      <c r="B31" s="3"/>
      <c r="C31" s="3"/>
      <c r="D31" s="3"/>
      <c r="E31" s="3"/>
      <c r="F31" s="3"/>
      <c r="G31" s="7"/>
      <c r="H31" s="7"/>
      <c r="I31" s="7"/>
      <c r="J31" s="7"/>
      <c r="K31" s="7"/>
    </row>
    <row r="32" spans="1:11" hidden="1" x14ac:dyDescent="0.25">
      <c r="A32" s="4" t="s">
        <v>28</v>
      </c>
      <c r="B32" s="4"/>
      <c r="C32" s="4"/>
      <c r="D32" s="4"/>
      <c r="E32" s="4"/>
      <c r="F32" s="4"/>
      <c r="G32" s="7"/>
      <c r="H32" s="7"/>
      <c r="I32" s="7"/>
      <c r="J32" s="7"/>
      <c r="K32" s="7"/>
    </row>
    <row r="33" spans="1:11" hidden="1" x14ac:dyDescent="0.25">
      <c r="A33" s="4" t="s">
        <v>29</v>
      </c>
      <c r="B33" s="4"/>
      <c r="C33" s="4"/>
      <c r="D33" s="4"/>
      <c r="E33" s="4"/>
      <c r="F33" s="4"/>
      <c r="G33" s="7"/>
      <c r="H33" s="7"/>
      <c r="I33" s="7"/>
      <c r="J33" s="7"/>
      <c r="K33" s="7"/>
    </row>
    <row r="34" spans="1:11" hidden="1" x14ac:dyDescent="0.25">
      <c r="A34" s="3" t="s">
        <v>4</v>
      </c>
      <c r="B34" s="19"/>
      <c r="C34" s="19"/>
      <c r="D34" s="19"/>
      <c r="E34" s="19"/>
      <c r="F34" s="19"/>
      <c r="G34" s="7"/>
      <c r="H34" s="7"/>
      <c r="I34" s="7"/>
      <c r="J34" s="7"/>
      <c r="K34" s="7"/>
    </row>
    <row r="35" spans="1:11" hidden="1" x14ac:dyDescent="0.25">
      <c r="A35" s="3" t="s">
        <v>30</v>
      </c>
      <c r="B35" s="19"/>
      <c r="C35" s="19"/>
      <c r="D35" s="19"/>
      <c r="E35" s="19"/>
      <c r="F35" s="19"/>
      <c r="G35" s="7"/>
      <c r="H35" s="7"/>
      <c r="I35" s="7"/>
      <c r="J35" s="7"/>
      <c r="K35" s="7"/>
    </row>
    <row r="36" spans="1:11" hidden="1" x14ac:dyDescent="0.25">
      <c r="A36" s="3" t="s">
        <v>5</v>
      </c>
      <c r="B36" s="19"/>
      <c r="C36" s="19"/>
      <c r="D36" s="19"/>
      <c r="E36" s="19"/>
      <c r="F36" s="19"/>
      <c r="G36" s="7"/>
      <c r="H36" s="7"/>
      <c r="I36" s="7"/>
      <c r="J36" s="7"/>
      <c r="K36" s="7"/>
    </row>
    <row r="37" spans="1:11" hidden="1" x14ac:dyDescent="0.25">
      <c r="A37" s="4" t="s">
        <v>31</v>
      </c>
      <c r="B37" s="2"/>
      <c r="C37" s="2"/>
      <c r="D37" s="2"/>
      <c r="E37" s="2"/>
      <c r="F37" s="2"/>
      <c r="G37" s="7"/>
      <c r="H37" s="7"/>
      <c r="I37" s="7"/>
      <c r="J37" s="7"/>
      <c r="K37" s="7"/>
    </row>
    <row r="38" spans="1:11" hidden="1" x14ac:dyDescent="0.25">
      <c r="A38" s="2" t="s">
        <v>32</v>
      </c>
      <c r="B38" s="2"/>
      <c r="C38" s="2"/>
      <c r="D38" s="2"/>
      <c r="E38" s="2"/>
      <c r="F38" s="2"/>
      <c r="G38" s="7"/>
      <c r="H38" s="7"/>
      <c r="I38" s="7"/>
      <c r="J38" s="7"/>
      <c r="K38" s="7"/>
    </row>
    <row r="39" spans="1:11" hidden="1" x14ac:dyDescent="0.25">
      <c r="A39" s="2" t="s">
        <v>33</v>
      </c>
      <c r="B39" s="2"/>
      <c r="C39" s="2"/>
      <c r="D39" s="2"/>
      <c r="E39" s="2"/>
      <c r="F39" s="2"/>
      <c r="G39" s="7"/>
      <c r="H39" s="7"/>
      <c r="I39" s="7"/>
      <c r="J39" s="7"/>
      <c r="K39" s="7"/>
    </row>
    <row r="40" spans="1:11" hidden="1" x14ac:dyDescent="0.25">
      <c r="A40" s="2" t="s">
        <v>34</v>
      </c>
      <c r="B40" s="2"/>
      <c r="C40" s="2"/>
      <c r="D40" s="2"/>
      <c r="E40" s="2"/>
      <c r="F40" s="2"/>
      <c r="G40" s="7"/>
      <c r="H40" s="7"/>
      <c r="I40" s="7"/>
      <c r="J40" s="7"/>
      <c r="K40" s="7"/>
    </row>
    <row r="41" spans="1:11" hidden="1" x14ac:dyDescent="0.25">
      <c r="A41" s="2" t="s">
        <v>35</v>
      </c>
      <c r="B41" s="2"/>
      <c r="C41" s="2"/>
      <c r="D41" s="2"/>
      <c r="E41" s="2"/>
      <c r="F41" s="2"/>
      <c r="G41" s="7"/>
      <c r="H41" s="7"/>
      <c r="I41" s="7"/>
      <c r="J41" s="7"/>
      <c r="K41" s="7"/>
    </row>
    <row r="42" spans="1:11" hidden="1" x14ac:dyDescent="0.25">
      <c r="A42" s="2" t="s">
        <v>36</v>
      </c>
      <c r="B42" s="2"/>
      <c r="C42" s="2"/>
      <c r="D42" s="2"/>
      <c r="E42" s="2"/>
      <c r="F42" s="2"/>
      <c r="G42" s="7"/>
      <c r="H42" s="7"/>
      <c r="I42" s="7"/>
      <c r="J42" s="7"/>
      <c r="K42" s="7"/>
    </row>
    <row r="43" spans="1:11" hidden="1" x14ac:dyDescent="0.25">
      <c r="A43" s="20" t="s">
        <v>37</v>
      </c>
      <c r="B43" s="19"/>
      <c r="C43" s="19"/>
      <c r="D43" s="19"/>
      <c r="E43" s="19"/>
      <c r="F43" s="19"/>
      <c r="G43" s="7"/>
      <c r="H43" s="7"/>
      <c r="I43" s="7"/>
      <c r="J43" s="7"/>
      <c r="K43" s="7"/>
    </row>
    <row r="44" spans="1:11" hidden="1" x14ac:dyDescent="0.25">
      <c r="A44" s="19" t="s">
        <v>38</v>
      </c>
      <c r="B44" s="19"/>
      <c r="C44" s="19"/>
      <c r="D44" s="19"/>
      <c r="E44" s="19"/>
      <c r="F44" s="19"/>
      <c r="G44" s="7"/>
      <c r="H44" s="7"/>
      <c r="I44" s="7"/>
      <c r="J44" s="7"/>
      <c r="K44" s="7"/>
    </row>
    <row r="45" spans="1:11" hidden="1" x14ac:dyDescent="0.25">
      <c r="A45" s="15">
        <v>-20000</v>
      </c>
      <c r="B45" s="2"/>
      <c r="C45" s="2"/>
      <c r="D45" s="2"/>
      <c r="E45" s="2"/>
      <c r="F45" s="2"/>
      <c r="G45" s="7"/>
      <c r="H45" s="7"/>
      <c r="I45" s="7"/>
      <c r="J45" s="7"/>
      <c r="K45" s="7"/>
    </row>
    <row r="46" spans="1:11" hidden="1" x14ac:dyDescent="0.25">
      <c r="A46" s="32" t="s">
        <v>39</v>
      </c>
      <c r="B46" s="19"/>
      <c r="C46" s="19"/>
      <c r="D46" s="19"/>
      <c r="E46" s="19"/>
      <c r="F46" s="19"/>
      <c r="G46" s="7"/>
      <c r="H46" s="7"/>
      <c r="I46" s="7"/>
      <c r="J46" s="7"/>
      <c r="K46" s="7"/>
    </row>
    <row r="47" spans="1:11" hidden="1" x14ac:dyDescent="0.25">
      <c r="A47" s="32" t="s">
        <v>40</v>
      </c>
      <c r="B47" s="19"/>
      <c r="C47" s="19"/>
      <c r="D47" s="19"/>
      <c r="E47" s="19"/>
      <c r="F47" s="19"/>
      <c r="G47" s="7"/>
      <c r="H47" s="7"/>
      <c r="I47" s="7"/>
      <c r="J47" s="7"/>
      <c r="K47" s="7"/>
    </row>
    <row r="48" spans="1:11" hidden="1" x14ac:dyDescent="0.25">
      <c r="A48" s="33" t="s">
        <v>41</v>
      </c>
      <c r="B48" s="2"/>
      <c r="C48" s="2"/>
      <c r="D48" s="2"/>
      <c r="E48" s="2"/>
      <c r="F48" s="2"/>
      <c r="G48" s="7"/>
      <c r="H48" s="7"/>
      <c r="I48" s="7"/>
      <c r="J48" s="7"/>
      <c r="K48" s="7"/>
    </row>
    <row r="49" spans="1:11" ht="25" hidden="1" x14ac:dyDescent="0.25">
      <c r="A49" s="33" t="s">
        <v>42</v>
      </c>
      <c r="B49" s="2"/>
      <c r="C49" s="2"/>
      <c r="D49" s="2"/>
      <c r="E49" s="2"/>
      <c r="F49" s="2"/>
      <c r="G49" s="7"/>
      <c r="H49" s="7"/>
      <c r="I49" s="7"/>
      <c r="J49" s="7"/>
      <c r="K49" s="7"/>
    </row>
    <row r="50" spans="1:11" ht="25" hidden="1" x14ac:dyDescent="0.3">
      <c r="A50" s="33" t="s">
        <v>43</v>
      </c>
      <c r="B50" s="25"/>
      <c r="C50" s="25"/>
      <c r="D50" s="25"/>
      <c r="E50" s="4"/>
      <c r="F50" s="4"/>
      <c r="G50" s="7"/>
      <c r="H50" s="7"/>
      <c r="I50" s="7"/>
      <c r="J50" s="7"/>
      <c r="K50" s="7"/>
    </row>
    <row r="51" spans="1:11" ht="13" hidden="1" x14ac:dyDescent="0.3">
      <c r="A51" s="30" t="s">
        <v>44</v>
      </c>
      <c r="B51" s="24"/>
      <c r="C51" s="24"/>
      <c r="D51" s="24"/>
      <c r="E51" s="3"/>
      <c r="F51" s="3" t="b">
        <v>1</v>
      </c>
      <c r="G51" s="7"/>
      <c r="H51" s="7"/>
      <c r="I51" s="7"/>
      <c r="J51" s="7"/>
      <c r="K51" s="7"/>
    </row>
    <row r="52" spans="1:11" ht="13" hidden="1" x14ac:dyDescent="0.3">
      <c r="A52" s="31" t="s">
        <v>45</v>
      </c>
      <c r="B52" s="30"/>
      <c r="C52" s="30"/>
      <c r="D52" s="30"/>
      <c r="E52" s="3"/>
      <c r="F52" s="3" t="b">
        <v>0</v>
      </c>
      <c r="G52" s="7"/>
      <c r="H52" s="7"/>
      <c r="I52" s="7"/>
      <c r="J52" s="7"/>
      <c r="K52" s="7"/>
    </row>
    <row r="53" spans="1:11" ht="13" hidden="1" x14ac:dyDescent="0.25">
      <c r="A53" s="34"/>
      <c r="B53" s="26">
        <f>COUNT(Travel!B12:B14)</f>
        <v>0</v>
      </c>
      <c r="C53" s="26"/>
      <c r="D53" s="26">
        <f>COUNTIF(Travel!D12:D14,"*")</f>
        <v>0</v>
      </c>
      <c r="E53" s="27"/>
      <c r="F53" s="27" t="b">
        <f>MIN(B53,D53)=MAX(B53,D53)</f>
        <v>1</v>
      </c>
      <c r="G53" s="7"/>
      <c r="H53" s="7"/>
      <c r="I53" s="7"/>
      <c r="J53" s="7"/>
      <c r="K53" s="7"/>
    </row>
    <row r="54" spans="1:11" ht="13" hidden="1" x14ac:dyDescent="0.25">
      <c r="A54" s="34" t="s">
        <v>46</v>
      </c>
      <c r="B54" s="26">
        <f>COUNT(Travel!B19:B110)</f>
        <v>90</v>
      </c>
      <c r="C54" s="26"/>
      <c r="D54" s="26">
        <f>COUNTIF(Travel!D19:D110,"*")</f>
        <v>90</v>
      </c>
      <c r="E54" s="27"/>
      <c r="F54" s="27" t="b">
        <f>MIN(B54,D54)=MAX(B54,D54)</f>
        <v>1</v>
      </c>
    </row>
    <row r="55" spans="1:11" ht="13" hidden="1" x14ac:dyDescent="0.3">
      <c r="A55" s="35"/>
      <c r="B55" s="26">
        <f>COUNT(Travel!B115:B123)</f>
        <v>7</v>
      </c>
      <c r="C55" s="26"/>
      <c r="D55" s="26">
        <f>COUNTIF(Travel!D115:D123,"*")</f>
        <v>7</v>
      </c>
      <c r="E55" s="27"/>
      <c r="F55" s="27" t="b">
        <f>MIN(B55,D55)=MAX(B55,D55)</f>
        <v>1</v>
      </c>
    </row>
    <row r="56" spans="1:11" ht="13" hidden="1" x14ac:dyDescent="0.3">
      <c r="A56" s="36" t="s">
        <v>47</v>
      </c>
      <c r="B56" s="28">
        <f>COUNT(Hospitality!B11:B13)</f>
        <v>0</v>
      </c>
      <c r="C56" s="28"/>
      <c r="D56" s="28">
        <f>COUNTIF(Hospitality!D11:D13,"*")</f>
        <v>0</v>
      </c>
      <c r="E56" s="29"/>
      <c r="F56" s="29" t="b">
        <f>MIN(B56,D56)=MAX(B56,D56)</f>
        <v>1</v>
      </c>
    </row>
    <row r="57" spans="1:11" ht="13" hidden="1" x14ac:dyDescent="0.3">
      <c r="A57" s="37" t="s">
        <v>48</v>
      </c>
      <c r="B57" s="27">
        <f>COUNT('All other expenses'!B11:B32)</f>
        <v>19</v>
      </c>
      <c r="C57" s="27"/>
      <c r="D57" s="27">
        <f>COUNTIF('All other expenses'!D11:D32,"*")</f>
        <v>13</v>
      </c>
      <c r="E57" s="27"/>
      <c r="F57" s="27" t="b">
        <f>MIN(B57,D57)=MAX(B57,D57)</f>
        <v>0</v>
      </c>
    </row>
    <row r="58" spans="1:11" ht="13" hidden="1" x14ac:dyDescent="0.3">
      <c r="A58" s="36" t="s">
        <v>49</v>
      </c>
      <c r="B58" s="28">
        <f>COUNTIF('Gifts and benefits'!B12:B16,"*")</f>
        <v>3</v>
      </c>
      <c r="C58" s="28">
        <f>COUNTIF('Gifts and benefits'!C12:C16,"*")</f>
        <v>3</v>
      </c>
      <c r="D58" s="28"/>
      <c r="E58" s="28">
        <f>COUNTA('Gifts and benefits'!E12:E16)</f>
        <v>3</v>
      </c>
      <c r="F58" s="29" t="b">
        <f>MIN(B58,C58,E58)=MAX(B58,C58,E58)</f>
        <v>1</v>
      </c>
    </row>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8">
    <cfRule type="cellIs" dxfId="0" priority="1" operator="equal">
      <formula>$A$34</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$A$34:$A$35</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FAEB26FD-7E0A-4438-BFD8-54C05C08B12C}"/>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orientation="landscape" r:id="rId1"/>
  <headerFooter alignWithMargins="0">
    <oddFooter>&amp;LCE Expense Disclosure Workbook 2023&amp;C
&amp;1#&amp;"Calibri,Regular"&amp;10&amp;K000000 [IN-CONFIDENCE]&amp;RWorksheet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XFC149"/>
  <sheetViews>
    <sheetView topLeftCell="A118" zoomScaleNormal="100" workbookViewId="0">
      <selection activeCell="F127" sqref="A1:F12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style="52" customWidth="1"/>
    <col min="6" max="6" width="5.7265625" customWidth="1"/>
    <col min="7" max="9" width="9.1796875" hidden="1" customWidth="1"/>
    <col min="10" max="13" width="0" hidden="1" customWidth="1"/>
    <col min="14" max="16383" width="9.1796875" hidden="1"/>
    <col min="16384" max="16384" width="27.26953125" hidden="1"/>
  </cols>
  <sheetData>
    <row r="1" spans="1:6" ht="26.25" customHeight="1" x14ac:dyDescent="0.25">
      <c r="A1" s="79" t="s">
        <v>50</v>
      </c>
      <c r="B1" s="79"/>
      <c r="C1" s="79"/>
      <c r="D1" s="79"/>
      <c r="E1" s="79"/>
      <c r="F1" s="56"/>
    </row>
    <row r="2" spans="1:6" ht="21" customHeight="1" x14ac:dyDescent="0.25">
      <c r="A2" s="57" t="s">
        <v>51</v>
      </c>
      <c r="B2" s="80" t="str">
        <f>'Summary and sign-off'!B2:F2</f>
        <v xml:space="preserve">Te Tūāpapa Kura Kāinga - Ministry of Hosuing and Urban Development </v>
      </c>
      <c r="C2" s="80"/>
      <c r="D2" s="80"/>
      <c r="E2" s="80"/>
      <c r="F2" s="56"/>
    </row>
    <row r="3" spans="1:6" ht="31" x14ac:dyDescent="0.25">
      <c r="A3" s="57" t="s">
        <v>52</v>
      </c>
      <c r="B3" s="80" t="str">
        <f>'Summary and sign-off'!B3:F3</f>
        <v>Andrew Crisp</v>
      </c>
      <c r="C3" s="80"/>
      <c r="D3" s="80"/>
      <c r="E3" s="80"/>
      <c r="F3" s="56"/>
    </row>
    <row r="4" spans="1:6" ht="21" customHeight="1" x14ac:dyDescent="0.25">
      <c r="A4" s="57" t="s">
        <v>53</v>
      </c>
      <c r="B4" s="80">
        <f>'Summary and sign-off'!B4:F4</f>
        <v>44743</v>
      </c>
      <c r="C4" s="80"/>
      <c r="D4" s="80"/>
      <c r="E4" s="80"/>
      <c r="F4" s="56"/>
    </row>
    <row r="5" spans="1:6" ht="21" customHeight="1" x14ac:dyDescent="0.25">
      <c r="A5" s="57" t="s">
        <v>54</v>
      </c>
      <c r="B5" s="80">
        <f>'Summary and sign-off'!B5:F5</f>
        <v>45107</v>
      </c>
      <c r="C5" s="80"/>
      <c r="D5" s="80"/>
      <c r="E5" s="80"/>
      <c r="F5" s="56"/>
    </row>
    <row r="6" spans="1:6" ht="21" customHeight="1" x14ac:dyDescent="0.25">
      <c r="A6" s="57" t="s">
        <v>55</v>
      </c>
      <c r="B6" s="62" t="s">
        <v>21</v>
      </c>
      <c r="C6" s="62"/>
      <c r="D6" s="62"/>
      <c r="E6" s="62"/>
      <c r="F6" s="56"/>
    </row>
    <row r="7" spans="1:6" ht="21" customHeight="1" x14ac:dyDescent="0.25">
      <c r="A7" s="57" t="s">
        <v>3</v>
      </c>
      <c r="B7" s="62" t="s">
        <v>24</v>
      </c>
      <c r="C7" s="62"/>
      <c r="D7" s="62"/>
      <c r="E7" s="62"/>
      <c r="F7" s="56"/>
    </row>
    <row r="8" spans="1:6" ht="36" customHeight="1" x14ac:dyDescent="0.3">
      <c r="A8" s="81" t="s">
        <v>56</v>
      </c>
      <c r="B8" s="82"/>
      <c r="C8" s="82"/>
      <c r="D8" s="82"/>
      <c r="E8" s="82"/>
      <c r="F8" s="76"/>
    </row>
    <row r="9" spans="1:6" ht="36" customHeight="1" x14ac:dyDescent="0.3">
      <c r="A9" s="83" t="s">
        <v>57</v>
      </c>
      <c r="B9" s="84"/>
      <c r="C9" s="84"/>
      <c r="D9" s="84"/>
      <c r="E9" s="84"/>
      <c r="F9" s="76"/>
    </row>
    <row r="10" spans="1:6" ht="24.75" customHeight="1" x14ac:dyDescent="0.35">
      <c r="A10" s="85" t="s">
        <v>58</v>
      </c>
      <c r="B10" s="86"/>
      <c r="C10" s="85"/>
      <c r="D10" s="85"/>
      <c r="E10" s="85"/>
      <c r="F10" s="70"/>
    </row>
    <row r="11" spans="1:6" ht="28.5" customHeight="1" x14ac:dyDescent="0.25">
      <c r="A11" s="87" t="s">
        <v>180</v>
      </c>
      <c r="B11" s="87" t="s">
        <v>8</v>
      </c>
      <c r="C11" s="87" t="s">
        <v>179</v>
      </c>
      <c r="D11" s="87" t="s">
        <v>60</v>
      </c>
      <c r="E11" s="88" t="s">
        <v>61</v>
      </c>
      <c r="F11" s="89"/>
    </row>
    <row r="12" spans="1:6" s="1" customFormat="1" ht="15.75" customHeight="1" x14ac:dyDescent="0.25">
      <c r="A12" s="90" t="s">
        <v>178</v>
      </c>
      <c r="B12" s="91"/>
      <c r="C12" s="92"/>
      <c r="D12" s="92"/>
      <c r="E12" s="93"/>
      <c r="F12" s="56"/>
    </row>
    <row r="13" spans="1:6" s="1" customFormat="1" ht="15.75" customHeight="1" x14ac:dyDescent="0.25">
      <c r="A13" s="94"/>
      <c r="B13" s="91"/>
      <c r="C13" s="92"/>
      <c r="D13" s="92"/>
      <c r="E13" s="93"/>
      <c r="F13" s="56"/>
    </row>
    <row r="14" spans="1:6" s="1" customFormat="1" ht="15.75" customHeight="1" x14ac:dyDescent="0.25">
      <c r="A14" s="95"/>
      <c r="B14" s="96"/>
      <c r="C14" s="97"/>
      <c r="D14" s="97"/>
      <c r="E14" s="98"/>
      <c r="F14" s="56"/>
    </row>
    <row r="15" spans="1:6" ht="19.5" customHeight="1" x14ac:dyDescent="0.25">
      <c r="A15" s="99" t="s">
        <v>62</v>
      </c>
      <c r="B15" s="100">
        <f>SUM(B12:B14)</f>
        <v>0</v>
      </c>
      <c r="C15" s="101"/>
      <c r="D15" s="102"/>
      <c r="E15" s="102"/>
      <c r="F15" s="56"/>
    </row>
    <row r="16" spans="1:6" ht="17.25" customHeight="1" x14ac:dyDescent="0.3">
      <c r="A16" s="56"/>
      <c r="B16" s="76"/>
      <c r="C16" s="56"/>
      <c r="D16" s="56"/>
      <c r="E16" s="103"/>
      <c r="F16" s="56"/>
    </row>
    <row r="17" spans="1:6" ht="24.75" customHeight="1" x14ac:dyDescent="0.35">
      <c r="A17" s="85" t="s">
        <v>63</v>
      </c>
      <c r="B17" s="85"/>
      <c r="C17" s="85"/>
      <c r="D17" s="85"/>
      <c r="E17" s="85"/>
      <c r="F17" s="70"/>
    </row>
    <row r="18" spans="1:6" ht="32.5" customHeight="1" x14ac:dyDescent="0.25">
      <c r="A18" s="87" t="s">
        <v>180</v>
      </c>
      <c r="B18" s="87" t="s">
        <v>8</v>
      </c>
      <c r="C18" s="87" t="s">
        <v>177</v>
      </c>
      <c r="D18" s="87" t="s">
        <v>60</v>
      </c>
      <c r="E18" s="88" t="s">
        <v>61</v>
      </c>
      <c r="F18" s="89"/>
    </row>
    <row r="19" spans="1:6" s="1" customFormat="1" ht="32.5" customHeight="1" x14ac:dyDescent="0.25">
      <c r="A19" s="94" t="s">
        <v>203</v>
      </c>
      <c r="B19" s="104">
        <v>677.02</v>
      </c>
      <c r="C19" s="92" t="s">
        <v>226</v>
      </c>
      <c r="D19" s="105" t="s">
        <v>94</v>
      </c>
      <c r="E19" s="93" t="s">
        <v>95</v>
      </c>
      <c r="F19" s="78"/>
    </row>
    <row r="20" spans="1:6" s="1" customFormat="1" ht="32.5" customHeight="1" x14ac:dyDescent="0.25">
      <c r="A20" s="106"/>
      <c r="B20" s="104">
        <v>52.6</v>
      </c>
      <c r="C20" s="92"/>
      <c r="D20" s="105" t="s">
        <v>96</v>
      </c>
      <c r="E20" s="93" t="s">
        <v>95</v>
      </c>
      <c r="F20" s="78"/>
    </row>
    <row r="21" spans="1:6" s="1" customFormat="1" ht="32.5" customHeight="1" x14ac:dyDescent="0.25">
      <c r="A21" s="106"/>
      <c r="B21" s="104">
        <v>179.38</v>
      </c>
      <c r="C21" s="92"/>
      <c r="D21" s="92" t="s">
        <v>97</v>
      </c>
      <c r="E21" s="93" t="s">
        <v>95</v>
      </c>
      <c r="F21" s="78"/>
    </row>
    <row r="22" spans="1:6" s="1" customFormat="1" ht="32.5" customHeight="1" x14ac:dyDescent="0.25">
      <c r="A22" s="94" t="s">
        <v>204</v>
      </c>
      <c r="B22" s="104">
        <v>689.6</v>
      </c>
      <c r="C22" s="92" t="s">
        <v>190</v>
      </c>
      <c r="D22" s="105" t="s">
        <v>98</v>
      </c>
      <c r="E22" s="93" t="s">
        <v>99</v>
      </c>
      <c r="F22" s="78"/>
    </row>
    <row r="23" spans="1:6" s="1" customFormat="1" ht="32.5" customHeight="1" x14ac:dyDescent="0.25">
      <c r="A23" s="106"/>
      <c r="B23" s="104">
        <v>29.7</v>
      </c>
      <c r="C23" s="92"/>
      <c r="D23" s="105" t="s">
        <v>101</v>
      </c>
      <c r="E23" s="93" t="s">
        <v>99</v>
      </c>
      <c r="F23" s="78"/>
    </row>
    <row r="24" spans="1:6" s="1" customFormat="1" ht="32.5" customHeight="1" x14ac:dyDescent="0.25">
      <c r="A24" s="106"/>
      <c r="B24" s="104">
        <v>98</v>
      </c>
      <c r="C24" s="92"/>
      <c r="D24" s="105" t="s">
        <v>189</v>
      </c>
      <c r="E24" s="93" t="s">
        <v>100</v>
      </c>
      <c r="F24" s="78"/>
    </row>
    <row r="25" spans="1:6" s="1" customFormat="1" ht="32.5" customHeight="1" x14ac:dyDescent="0.25">
      <c r="A25" s="106"/>
      <c r="B25" s="104">
        <v>160</v>
      </c>
      <c r="C25" s="92"/>
      <c r="D25" s="92" t="s">
        <v>97</v>
      </c>
      <c r="E25" s="93" t="s">
        <v>99</v>
      </c>
      <c r="F25" s="78"/>
    </row>
    <row r="26" spans="1:6" s="1" customFormat="1" ht="32.5" customHeight="1" x14ac:dyDescent="0.25">
      <c r="A26" s="107" t="s">
        <v>102</v>
      </c>
      <c r="B26" s="104">
        <v>526.04999999999995</v>
      </c>
      <c r="C26" s="108" t="s">
        <v>191</v>
      </c>
      <c r="D26" s="92" t="s">
        <v>103</v>
      </c>
      <c r="E26" s="93" t="s">
        <v>104</v>
      </c>
      <c r="F26" s="78"/>
    </row>
    <row r="27" spans="1:6" s="1" customFormat="1" ht="32.5" customHeight="1" x14ac:dyDescent="0.25">
      <c r="A27" s="94"/>
      <c r="B27" s="109">
        <v>95</v>
      </c>
      <c r="C27" s="92"/>
      <c r="D27" s="92" t="s">
        <v>105</v>
      </c>
      <c r="E27" s="93" t="s">
        <v>104</v>
      </c>
      <c r="F27" s="78"/>
    </row>
    <row r="28" spans="1:6" s="1" customFormat="1" ht="32.5" customHeight="1" x14ac:dyDescent="0.25">
      <c r="A28" s="94"/>
      <c r="B28" s="109">
        <v>30</v>
      </c>
      <c r="C28" s="92"/>
      <c r="D28" s="92" t="s">
        <v>214</v>
      </c>
      <c r="E28" s="93" t="s">
        <v>104</v>
      </c>
      <c r="F28" s="78"/>
    </row>
    <row r="29" spans="1:6" s="1" customFormat="1" ht="32.5" customHeight="1" x14ac:dyDescent="0.25">
      <c r="A29" s="94"/>
      <c r="B29" s="104">
        <v>55.5</v>
      </c>
      <c r="C29" s="92"/>
      <c r="D29" s="105" t="s">
        <v>188</v>
      </c>
      <c r="E29" s="93" t="s">
        <v>100</v>
      </c>
      <c r="F29" s="78"/>
    </row>
    <row r="30" spans="1:6" s="1" customFormat="1" ht="32.5" customHeight="1" x14ac:dyDescent="0.25">
      <c r="A30" s="107" t="s">
        <v>106</v>
      </c>
      <c r="B30" s="104">
        <v>740.86</v>
      </c>
      <c r="C30" s="92" t="s">
        <v>225</v>
      </c>
      <c r="D30" s="92" t="s">
        <v>103</v>
      </c>
      <c r="E30" s="93" t="s">
        <v>104</v>
      </c>
      <c r="F30" s="78"/>
    </row>
    <row r="31" spans="1:6" s="1" customFormat="1" ht="32.5" customHeight="1" x14ac:dyDescent="0.25">
      <c r="A31" s="94"/>
      <c r="B31" s="104">
        <v>180</v>
      </c>
      <c r="C31" s="92"/>
      <c r="D31" s="92" t="s">
        <v>107</v>
      </c>
      <c r="E31" s="93" t="s">
        <v>104</v>
      </c>
      <c r="F31" s="78"/>
    </row>
    <row r="32" spans="1:6" s="1" customFormat="1" ht="32.5" customHeight="1" x14ac:dyDescent="0.25">
      <c r="A32" s="107"/>
      <c r="B32" s="104">
        <v>67</v>
      </c>
      <c r="C32" s="92"/>
      <c r="D32" s="105" t="s">
        <v>188</v>
      </c>
      <c r="E32" s="93" t="s">
        <v>100</v>
      </c>
      <c r="F32" s="78"/>
    </row>
    <row r="33" spans="1:6" s="1" customFormat="1" ht="32.5" customHeight="1" x14ac:dyDescent="0.25">
      <c r="A33" s="94" t="s">
        <v>108</v>
      </c>
      <c r="B33" s="104">
        <v>474.27</v>
      </c>
      <c r="C33" s="92" t="s">
        <v>235</v>
      </c>
      <c r="D33" s="92" t="s">
        <v>109</v>
      </c>
      <c r="E33" s="93" t="s">
        <v>110</v>
      </c>
      <c r="F33" s="75"/>
    </row>
    <row r="34" spans="1:6" s="1" customFormat="1" ht="32.5" customHeight="1" x14ac:dyDescent="0.25">
      <c r="A34" s="94"/>
      <c r="B34" s="104">
        <v>108.5</v>
      </c>
      <c r="C34" s="92"/>
      <c r="D34" s="105" t="s">
        <v>184</v>
      </c>
      <c r="E34" s="93" t="s">
        <v>100</v>
      </c>
      <c r="F34" s="78"/>
    </row>
    <row r="35" spans="1:6" s="1" customFormat="1" ht="32.5" customHeight="1" x14ac:dyDescent="0.25">
      <c r="A35" s="94"/>
      <c r="B35" s="104">
        <v>429.38</v>
      </c>
      <c r="C35" s="92"/>
      <c r="D35" s="105" t="s">
        <v>111</v>
      </c>
      <c r="E35" s="93" t="s">
        <v>110</v>
      </c>
      <c r="F35" s="75"/>
    </row>
    <row r="36" spans="1:6" ht="32.5" customHeight="1" x14ac:dyDescent="0.25">
      <c r="A36" s="94"/>
      <c r="B36" s="104">
        <v>23.65</v>
      </c>
      <c r="C36" s="92"/>
      <c r="D36" s="105" t="s">
        <v>112</v>
      </c>
      <c r="E36" s="93" t="s">
        <v>110</v>
      </c>
      <c r="F36" s="110"/>
    </row>
    <row r="37" spans="1:6" ht="32.5" customHeight="1" x14ac:dyDescent="0.25">
      <c r="A37" s="94"/>
      <c r="B37" s="104">
        <v>51.75</v>
      </c>
      <c r="C37" s="92"/>
      <c r="D37" s="105" t="s">
        <v>113</v>
      </c>
      <c r="E37" s="93" t="s">
        <v>110</v>
      </c>
      <c r="F37" s="110"/>
    </row>
    <row r="38" spans="1:6" ht="32.5" customHeight="1" x14ac:dyDescent="0.25">
      <c r="A38" s="94" t="s">
        <v>114</v>
      </c>
      <c r="B38" s="104">
        <v>415.06</v>
      </c>
      <c r="C38" s="92" t="s">
        <v>215</v>
      </c>
      <c r="D38" s="92" t="s">
        <v>103</v>
      </c>
      <c r="E38" s="93" t="s">
        <v>104</v>
      </c>
      <c r="F38" s="78"/>
    </row>
    <row r="39" spans="1:6" s="1" customFormat="1" ht="32.5" customHeight="1" x14ac:dyDescent="0.25">
      <c r="A39" s="94"/>
      <c r="B39" s="104">
        <v>180</v>
      </c>
      <c r="C39" s="92"/>
      <c r="D39" s="92" t="s">
        <v>107</v>
      </c>
      <c r="E39" s="93" t="s">
        <v>104</v>
      </c>
      <c r="F39" s="78"/>
    </row>
    <row r="40" spans="1:6" s="1" customFormat="1" ht="32.5" customHeight="1" x14ac:dyDescent="0.25">
      <c r="A40" s="94"/>
      <c r="B40" s="104">
        <v>76</v>
      </c>
      <c r="C40" s="108"/>
      <c r="D40" s="105" t="s">
        <v>185</v>
      </c>
      <c r="E40" s="93" t="s">
        <v>100</v>
      </c>
      <c r="F40" s="78"/>
    </row>
    <row r="41" spans="1:6" s="1" customFormat="1" ht="40.5" customHeight="1" x14ac:dyDescent="0.25">
      <c r="A41" s="94" t="s">
        <v>115</v>
      </c>
      <c r="B41" s="104">
        <v>636.1</v>
      </c>
      <c r="C41" s="92" t="s">
        <v>227</v>
      </c>
      <c r="D41" s="92" t="s">
        <v>103</v>
      </c>
      <c r="E41" s="93" t="s">
        <v>104</v>
      </c>
      <c r="F41" s="78"/>
    </row>
    <row r="42" spans="1:6" s="1" customFormat="1" ht="32.5" customHeight="1" x14ac:dyDescent="0.25">
      <c r="A42" s="94"/>
      <c r="B42" s="109">
        <v>180</v>
      </c>
      <c r="C42" s="92"/>
      <c r="D42" s="92" t="s">
        <v>107</v>
      </c>
      <c r="E42" s="93" t="s">
        <v>104</v>
      </c>
      <c r="F42" s="78"/>
    </row>
    <row r="43" spans="1:6" s="1" customFormat="1" ht="32.5" customHeight="1" x14ac:dyDescent="0.25">
      <c r="A43" s="94"/>
      <c r="B43" s="104">
        <v>76</v>
      </c>
      <c r="C43" s="111"/>
      <c r="D43" s="105" t="s">
        <v>185</v>
      </c>
      <c r="E43" s="93" t="s">
        <v>100</v>
      </c>
      <c r="F43" s="78"/>
    </row>
    <row r="44" spans="1:6" s="1" customFormat="1" ht="32.5" customHeight="1" x14ac:dyDescent="0.25">
      <c r="A44" s="107">
        <v>44844</v>
      </c>
      <c r="B44" s="104">
        <v>815.66</v>
      </c>
      <c r="C44" s="92" t="s">
        <v>216</v>
      </c>
      <c r="D44" s="92" t="s">
        <v>103</v>
      </c>
      <c r="E44" s="93" t="s">
        <v>104</v>
      </c>
      <c r="F44" s="110"/>
    </row>
    <row r="45" spans="1:6" s="1" customFormat="1" ht="32.5" customHeight="1" x14ac:dyDescent="0.25">
      <c r="A45" s="107"/>
      <c r="B45" s="104">
        <v>38</v>
      </c>
      <c r="C45" s="112"/>
      <c r="D45" s="105" t="s">
        <v>186</v>
      </c>
      <c r="E45" s="93" t="s">
        <v>100</v>
      </c>
      <c r="F45" s="110"/>
    </row>
    <row r="46" spans="1:6" s="1" customFormat="1" ht="32.5" customHeight="1" x14ac:dyDescent="0.25">
      <c r="A46" s="107">
        <v>44847</v>
      </c>
      <c r="B46" s="104">
        <v>622.14</v>
      </c>
      <c r="C46" s="92" t="s">
        <v>228</v>
      </c>
      <c r="D46" s="92" t="s">
        <v>181</v>
      </c>
      <c r="E46" s="93" t="s">
        <v>116</v>
      </c>
      <c r="F46" s="78"/>
    </row>
    <row r="47" spans="1:6" s="1" customFormat="1" ht="32.5" customHeight="1" x14ac:dyDescent="0.25">
      <c r="A47" s="94"/>
      <c r="B47" s="104">
        <v>38</v>
      </c>
      <c r="C47" s="92"/>
      <c r="D47" s="105" t="s">
        <v>186</v>
      </c>
      <c r="E47" s="93" t="s">
        <v>100</v>
      </c>
      <c r="F47" s="78"/>
    </row>
    <row r="48" spans="1:6" s="1" customFormat="1" ht="32.5" customHeight="1" x14ac:dyDescent="0.25">
      <c r="A48" s="107">
        <v>44854</v>
      </c>
      <c r="B48" s="104">
        <v>845.73</v>
      </c>
      <c r="C48" s="92" t="s">
        <v>236</v>
      </c>
      <c r="D48" s="92" t="s">
        <v>109</v>
      </c>
      <c r="E48" s="93" t="s">
        <v>110</v>
      </c>
      <c r="F48" s="78"/>
    </row>
    <row r="49" spans="1:6" s="1" customFormat="1" ht="32.5" customHeight="1" x14ac:dyDescent="0.25">
      <c r="A49" s="94"/>
      <c r="B49" s="104">
        <v>38</v>
      </c>
      <c r="C49" s="111"/>
      <c r="D49" s="105" t="s">
        <v>186</v>
      </c>
      <c r="E49" s="93" t="s">
        <v>100</v>
      </c>
      <c r="F49" s="78"/>
    </row>
    <row r="50" spans="1:6" s="1" customFormat="1" ht="32.5" customHeight="1" x14ac:dyDescent="0.25">
      <c r="A50" s="104" t="s">
        <v>117</v>
      </c>
      <c r="B50" s="104">
        <v>745.62</v>
      </c>
      <c r="C50" s="92" t="s">
        <v>182</v>
      </c>
      <c r="D50" s="92" t="s">
        <v>118</v>
      </c>
      <c r="E50" s="93" t="s">
        <v>119</v>
      </c>
      <c r="F50" s="78"/>
    </row>
    <row r="51" spans="1:6" s="1" customFormat="1" ht="32.5" customHeight="1" x14ac:dyDescent="0.25">
      <c r="A51" s="113"/>
      <c r="B51" s="104">
        <v>76</v>
      </c>
      <c r="C51" s="92"/>
      <c r="D51" s="105" t="s">
        <v>185</v>
      </c>
      <c r="E51" s="93" t="s">
        <v>100</v>
      </c>
      <c r="F51" s="110"/>
    </row>
    <row r="52" spans="1:6" s="1" customFormat="1" ht="32.5" customHeight="1" x14ac:dyDescent="0.25">
      <c r="A52" s="94"/>
      <c r="B52" s="104">
        <v>206.35</v>
      </c>
      <c r="C52" s="92"/>
      <c r="D52" s="92" t="s">
        <v>97</v>
      </c>
      <c r="E52" s="93" t="s">
        <v>110</v>
      </c>
      <c r="F52" s="110"/>
    </row>
    <row r="53" spans="1:6" s="1" customFormat="1" ht="32.5" customHeight="1" x14ac:dyDescent="0.25">
      <c r="A53" s="107">
        <v>44886</v>
      </c>
      <c r="B53" s="104">
        <v>680.94</v>
      </c>
      <c r="C53" s="92" t="s">
        <v>237</v>
      </c>
      <c r="D53" s="92" t="s">
        <v>109</v>
      </c>
      <c r="E53" s="93" t="s">
        <v>110</v>
      </c>
      <c r="F53" s="110"/>
    </row>
    <row r="54" spans="1:6" s="1" customFormat="1" ht="32.5" customHeight="1" x14ac:dyDescent="0.25">
      <c r="A54" s="94"/>
      <c r="B54" s="104">
        <v>38</v>
      </c>
      <c r="C54" s="92"/>
      <c r="D54" s="92" t="s">
        <v>186</v>
      </c>
      <c r="E54" s="93" t="s">
        <v>100</v>
      </c>
      <c r="F54" s="110"/>
    </row>
    <row r="55" spans="1:6" s="1" customFormat="1" ht="32.5" customHeight="1" x14ac:dyDescent="0.25">
      <c r="A55" s="107">
        <v>44888</v>
      </c>
      <c r="B55" s="104">
        <v>346.69</v>
      </c>
      <c r="C55" s="92" t="s">
        <v>183</v>
      </c>
      <c r="D55" s="92" t="s">
        <v>120</v>
      </c>
      <c r="E55" s="93" t="s">
        <v>121</v>
      </c>
      <c r="F55" s="110"/>
    </row>
    <row r="56" spans="1:6" s="1" customFormat="1" ht="32.5" customHeight="1" x14ac:dyDescent="0.25">
      <c r="A56" s="107"/>
      <c r="B56" s="104">
        <v>38</v>
      </c>
      <c r="C56" s="92"/>
      <c r="D56" s="105" t="s">
        <v>186</v>
      </c>
      <c r="E56" s="93" t="s">
        <v>100</v>
      </c>
      <c r="F56" s="110"/>
    </row>
    <row r="57" spans="1:6" s="1" customFormat="1" ht="32.5" customHeight="1" x14ac:dyDescent="0.25">
      <c r="A57" s="107" t="s">
        <v>145</v>
      </c>
      <c r="B57" s="104">
        <v>461.16</v>
      </c>
      <c r="C57" s="92" t="s">
        <v>217</v>
      </c>
      <c r="D57" s="92" t="s">
        <v>103</v>
      </c>
      <c r="E57" s="93" t="s">
        <v>104</v>
      </c>
      <c r="F57" s="114"/>
    </row>
    <row r="58" spans="1:6" s="1" customFormat="1" ht="32.5" customHeight="1" x14ac:dyDescent="0.25">
      <c r="A58" s="107"/>
      <c r="B58" s="104">
        <v>180</v>
      </c>
      <c r="C58" s="92"/>
      <c r="D58" s="92" t="s">
        <v>107</v>
      </c>
      <c r="E58" s="93" t="s">
        <v>104</v>
      </c>
      <c r="F58" s="114"/>
    </row>
    <row r="59" spans="1:6" s="1" customFormat="1" ht="32.5" customHeight="1" x14ac:dyDescent="0.25">
      <c r="A59" s="107"/>
      <c r="B59" s="104">
        <v>38</v>
      </c>
      <c r="C59" s="92"/>
      <c r="D59" s="105" t="s">
        <v>186</v>
      </c>
      <c r="E59" s="93" t="s">
        <v>100</v>
      </c>
      <c r="F59" s="114"/>
    </row>
    <row r="60" spans="1:6" s="1" customFormat="1" ht="32.5" customHeight="1" x14ac:dyDescent="0.25">
      <c r="A60" s="94" t="s">
        <v>205</v>
      </c>
      <c r="B60" s="104">
        <v>448.69</v>
      </c>
      <c r="C60" s="92" t="s">
        <v>192</v>
      </c>
      <c r="D60" s="105" t="s">
        <v>122</v>
      </c>
      <c r="E60" s="93" t="s">
        <v>99</v>
      </c>
      <c r="F60" s="78"/>
    </row>
    <row r="61" spans="1:6" s="1" customFormat="1" ht="32.5" customHeight="1" x14ac:dyDescent="0.25">
      <c r="A61" s="94"/>
      <c r="B61" s="104">
        <v>86</v>
      </c>
      <c r="C61" s="92"/>
      <c r="D61" s="92" t="s">
        <v>189</v>
      </c>
      <c r="E61" s="93" t="s">
        <v>100</v>
      </c>
      <c r="F61" s="78"/>
    </row>
    <row r="62" spans="1:6" s="1" customFormat="1" ht="32.5" customHeight="1" x14ac:dyDescent="0.25">
      <c r="A62" s="94"/>
      <c r="B62" s="104">
        <v>310.8</v>
      </c>
      <c r="C62" s="92"/>
      <c r="D62" s="92" t="s">
        <v>123</v>
      </c>
      <c r="E62" s="93" t="s">
        <v>99</v>
      </c>
      <c r="F62" s="78"/>
    </row>
    <row r="63" spans="1:6" s="1" customFormat="1" ht="32.5" customHeight="1" x14ac:dyDescent="0.25">
      <c r="A63" s="94" t="s">
        <v>206</v>
      </c>
      <c r="B63" s="104">
        <v>993.4</v>
      </c>
      <c r="C63" s="92" t="s">
        <v>218</v>
      </c>
      <c r="D63" s="92" t="s">
        <v>118</v>
      </c>
      <c r="E63" s="93" t="s">
        <v>144</v>
      </c>
      <c r="F63" s="110"/>
    </row>
    <row r="64" spans="1:6" s="1" customFormat="1" ht="32.5" customHeight="1" x14ac:dyDescent="0.25">
      <c r="A64" s="94"/>
      <c r="B64" s="104">
        <v>180</v>
      </c>
      <c r="C64" s="92"/>
      <c r="D64" s="92" t="s">
        <v>107</v>
      </c>
      <c r="E64" s="93" t="s">
        <v>104</v>
      </c>
      <c r="F64" s="110"/>
    </row>
    <row r="65" spans="1:6" s="1" customFormat="1" ht="32.5" customHeight="1" x14ac:dyDescent="0.25">
      <c r="A65" s="94"/>
      <c r="B65" s="104">
        <v>37.700000000000003</v>
      </c>
      <c r="C65" s="92"/>
      <c r="D65" s="92" t="s">
        <v>187</v>
      </c>
      <c r="E65" s="93" t="s">
        <v>110</v>
      </c>
      <c r="F65" s="110"/>
    </row>
    <row r="66" spans="1:6" s="1" customFormat="1" ht="32.5" customHeight="1" x14ac:dyDescent="0.25">
      <c r="A66" s="94"/>
      <c r="B66" s="104">
        <v>76</v>
      </c>
      <c r="C66" s="92"/>
      <c r="D66" s="105" t="s">
        <v>185</v>
      </c>
      <c r="E66" s="93" t="s">
        <v>100</v>
      </c>
      <c r="F66" s="110"/>
    </row>
    <row r="67" spans="1:6" s="1" customFormat="1" ht="32.5" customHeight="1" x14ac:dyDescent="0.25">
      <c r="A67" s="94"/>
      <c r="B67" s="104">
        <v>234.03</v>
      </c>
      <c r="C67" s="92"/>
      <c r="D67" s="92" t="s">
        <v>97</v>
      </c>
      <c r="E67" s="93" t="s">
        <v>110</v>
      </c>
      <c r="F67" s="110"/>
    </row>
    <row r="68" spans="1:6" s="1" customFormat="1" ht="32.5" customHeight="1" x14ac:dyDescent="0.25">
      <c r="A68" s="107" t="s">
        <v>155</v>
      </c>
      <c r="B68" s="104">
        <v>638.17999999999995</v>
      </c>
      <c r="C68" s="92" t="s">
        <v>229</v>
      </c>
      <c r="D68" s="92" t="s">
        <v>103</v>
      </c>
      <c r="E68" s="93" t="s">
        <v>104</v>
      </c>
      <c r="F68" s="110"/>
    </row>
    <row r="69" spans="1:6" s="1" customFormat="1" ht="32.5" customHeight="1" x14ac:dyDescent="0.25">
      <c r="A69" s="107"/>
      <c r="B69" s="109">
        <v>180</v>
      </c>
      <c r="C69" s="92"/>
      <c r="D69" s="92" t="s">
        <v>107</v>
      </c>
      <c r="E69" s="93" t="s">
        <v>104</v>
      </c>
      <c r="F69" s="110"/>
    </row>
    <row r="70" spans="1:6" s="1" customFormat="1" ht="32.5" customHeight="1" x14ac:dyDescent="0.25">
      <c r="A70" s="94"/>
      <c r="B70" s="104">
        <v>63.5</v>
      </c>
      <c r="C70" s="92"/>
      <c r="D70" s="115" t="s">
        <v>188</v>
      </c>
      <c r="E70" s="116" t="s">
        <v>100</v>
      </c>
      <c r="F70" s="110"/>
    </row>
    <row r="71" spans="1:6" s="1" customFormat="1" ht="32.5" customHeight="1" x14ac:dyDescent="0.25">
      <c r="A71" s="94" t="s">
        <v>156</v>
      </c>
      <c r="B71" s="104">
        <v>906.17</v>
      </c>
      <c r="C71" s="92" t="s">
        <v>219</v>
      </c>
      <c r="D71" s="92" t="s">
        <v>149</v>
      </c>
      <c r="E71" s="93" t="s">
        <v>150</v>
      </c>
      <c r="F71" s="56"/>
    </row>
    <row r="72" spans="1:6" s="1" customFormat="1" ht="32.5" customHeight="1" x14ac:dyDescent="0.25">
      <c r="A72" s="94"/>
      <c r="B72" s="104">
        <v>139</v>
      </c>
      <c r="C72" s="92"/>
      <c r="D72" s="105" t="s">
        <v>220</v>
      </c>
      <c r="E72" s="93" t="s">
        <v>100</v>
      </c>
      <c r="F72" s="78"/>
    </row>
    <row r="73" spans="1:6" s="1" customFormat="1" ht="32.5" customHeight="1" x14ac:dyDescent="0.3">
      <c r="A73" s="94"/>
      <c r="B73" s="104">
        <v>964</v>
      </c>
      <c r="C73" s="92"/>
      <c r="D73" s="92" t="s">
        <v>123</v>
      </c>
      <c r="E73" s="93" t="s">
        <v>151</v>
      </c>
      <c r="F73" s="117"/>
    </row>
    <row r="74" spans="1:6" s="1" customFormat="1" ht="32.5" customHeight="1" x14ac:dyDescent="0.25">
      <c r="A74" s="94" t="s">
        <v>161</v>
      </c>
      <c r="B74" s="104">
        <v>647.88</v>
      </c>
      <c r="C74" s="92" t="s">
        <v>162</v>
      </c>
      <c r="D74" s="92" t="s">
        <v>94</v>
      </c>
      <c r="E74" s="93" t="s">
        <v>95</v>
      </c>
      <c r="F74" s="56"/>
    </row>
    <row r="75" spans="1:6" s="1" customFormat="1" ht="32.5" customHeight="1" x14ac:dyDescent="0.25">
      <c r="A75" s="94"/>
      <c r="B75" s="104">
        <v>54.8</v>
      </c>
      <c r="C75" s="92"/>
      <c r="D75" s="92" t="s">
        <v>221</v>
      </c>
      <c r="E75" s="93" t="s">
        <v>95</v>
      </c>
      <c r="F75" s="56"/>
    </row>
    <row r="76" spans="1:6" s="1" customFormat="1" ht="32.5" customHeight="1" x14ac:dyDescent="0.25">
      <c r="A76" s="94"/>
      <c r="B76" s="104">
        <v>58</v>
      </c>
      <c r="C76" s="92"/>
      <c r="D76" s="92" t="s">
        <v>188</v>
      </c>
      <c r="E76" s="93" t="s">
        <v>100</v>
      </c>
      <c r="F76" s="78"/>
    </row>
    <row r="77" spans="1:6" s="1" customFormat="1" ht="32.5" customHeight="1" x14ac:dyDescent="0.25">
      <c r="A77" s="94"/>
      <c r="B77" s="104">
        <v>257.27999999999997</v>
      </c>
      <c r="C77" s="92"/>
      <c r="D77" s="92" t="s">
        <v>158</v>
      </c>
      <c r="E77" s="93" t="s">
        <v>95</v>
      </c>
      <c r="F77" s="118"/>
    </row>
    <row r="78" spans="1:6" s="1" customFormat="1" ht="32.5" customHeight="1" x14ac:dyDescent="0.25">
      <c r="A78" s="94" t="s">
        <v>159</v>
      </c>
      <c r="B78" s="104">
        <v>503.56</v>
      </c>
      <c r="C78" s="92" t="s">
        <v>199</v>
      </c>
      <c r="D78" s="92" t="s">
        <v>109</v>
      </c>
      <c r="E78" s="93" t="s">
        <v>110</v>
      </c>
      <c r="F78" s="56"/>
    </row>
    <row r="79" spans="1:6" s="1" customFormat="1" ht="32.5" customHeight="1" x14ac:dyDescent="0.25">
      <c r="A79" s="94"/>
      <c r="B79" s="104">
        <v>42.5</v>
      </c>
      <c r="C79" s="92"/>
      <c r="D79" s="92" t="s">
        <v>222</v>
      </c>
      <c r="E79" s="93" t="s">
        <v>110</v>
      </c>
      <c r="F79" s="56"/>
    </row>
    <row r="80" spans="1:6" s="1" customFormat="1" ht="32.5" customHeight="1" x14ac:dyDescent="0.25">
      <c r="A80" s="94"/>
      <c r="B80" s="104">
        <v>67</v>
      </c>
      <c r="C80" s="92"/>
      <c r="D80" s="105" t="s">
        <v>188</v>
      </c>
      <c r="E80" s="93" t="s">
        <v>100</v>
      </c>
      <c r="F80" s="78"/>
    </row>
    <row r="81" spans="1:6" s="1" customFormat="1" ht="32.5" customHeight="1" x14ac:dyDescent="0.25">
      <c r="A81" s="94"/>
      <c r="B81" s="104">
        <v>202.55</v>
      </c>
      <c r="C81" s="92"/>
      <c r="D81" s="92" t="s">
        <v>158</v>
      </c>
      <c r="E81" s="93" t="s">
        <v>110</v>
      </c>
      <c r="F81" s="118"/>
    </row>
    <row r="82" spans="1:6" s="1" customFormat="1" ht="42" customHeight="1" x14ac:dyDescent="0.25">
      <c r="A82" s="94" t="s">
        <v>160</v>
      </c>
      <c r="B82" s="104">
        <v>475.22</v>
      </c>
      <c r="C82" s="92" t="s">
        <v>230</v>
      </c>
      <c r="D82" s="92" t="s">
        <v>103</v>
      </c>
      <c r="E82" s="93" t="s">
        <v>104</v>
      </c>
      <c r="F82" s="56"/>
    </row>
    <row r="83" spans="1:6" s="1" customFormat="1" ht="32.5" customHeight="1" x14ac:dyDescent="0.25">
      <c r="A83" s="94"/>
      <c r="B83" s="104">
        <v>90</v>
      </c>
      <c r="C83" s="92"/>
      <c r="D83" s="92" t="s">
        <v>105</v>
      </c>
      <c r="E83" s="93" t="s">
        <v>104</v>
      </c>
      <c r="F83" s="56"/>
    </row>
    <row r="84" spans="1:6" s="1" customFormat="1" ht="32.5" customHeight="1" x14ac:dyDescent="0.25">
      <c r="A84" s="94"/>
      <c r="B84" s="104">
        <v>86</v>
      </c>
      <c r="C84" s="92"/>
      <c r="D84" s="105" t="s">
        <v>189</v>
      </c>
      <c r="E84" s="93" t="s">
        <v>100</v>
      </c>
      <c r="F84" s="78"/>
    </row>
    <row r="85" spans="1:6" s="1" customFormat="1" ht="32.5" customHeight="1" x14ac:dyDescent="0.25">
      <c r="A85" s="94" t="s">
        <v>164</v>
      </c>
      <c r="B85" s="104">
        <v>452.91</v>
      </c>
      <c r="C85" s="92" t="s">
        <v>162</v>
      </c>
      <c r="D85" s="92" t="s">
        <v>103</v>
      </c>
      <c r="E85" s="93" t="s">
        <v>104</v>
      </c>
      <c r="F85" s="56"/>
    </row>
    <row r="86" spans="1:6" s="1" customFormat="1" ht="32.5" customHeight="1" x14ac:dyDescent="0.25">
      <c r="A86" s="94"/>
      <c r="B86" s="104">
        <v>180</v>
      </c>
      <c r="C86" s="92"/>
      <c r="D86" s="92" t="s">
        <v>107</v>
      </c>
      <c r="E86" s="93" t="s">
        <v>104</v>
      </c>
      <c r="F86" s="56"/>
    </row>
    <row r="87" spans="1:6" s="1" customFormat="1" ht="32.5" customHeight="1" x14ac:dyDescent="0.25">
      <c r="A87" s="94"/>
      <c r="B87" s="104">
        <v>58</v>
      </c>
      <c r="C87" s="92"/>
      <c r="D87" s="105" t="s">
        <v>188</v>
      </c>
      <c r="E87" s="93" t="s">
        <v>100</v>
      </c>
      <c r="F87" s="110"/>
    </row>
    <row r="88" spans="1:6" s="1" customFormat="1" ht="36" customHeight="1" x14ac:dyDescent="0.25">
      <c r="A88" s="94" t="s">
        <v>163</v>
      </c>
      <c r="B88" s="104">
        <v>805.41</v>
      </c>
      <c r="C88" s="92" t="s">
        <v>223</v>
      </c>
      <c r="D88" s="92" t="s">
        <v>109</v>
      </c>
      <c r="E88" s="93" t="s">
        <v>110</v>
      </c>
      <c r="F88" s="119"/>
    </row>
    <row r="89" spans="1:6" s="1" customFormat="1" ht="32.5" customHeight="1" x14ac:dyDescent="0.25">
      <c r="A89" s="94"/>
      <c r="B89" s="104">
        <v>86</v>
      </c>
      <c r="C89" s="92"/>
      <c r="D89" s="105" t="s">
        <v>189</v>
      </c>
      <c r="E89" s="93" t="s">
        <v>100</v>
      </c>
      <c r="F89" s="78"/>
    </row>
    <row r="90" spans="1:6" s="1" customFormat="1" ht="32.5" customHeight="1" x14ac:dyDescent="0.25">
      <c r="A90" s="94"/>
      <c r="B90" s="104">
        <v>348.63</v>
      </c>
      <c r="C90" s="92"/>
      <c r="D90" s="92" t="s">
        <v>158</v>
      </c>
      <c r="E90" s="93" t="s">
        <v>110</v>
      </c>
      <c r="F90" s="56"/>
    </row>
    <row r="91" spans="1:6" s="1" customFormat="1" ht="37.5" customHeight="1" x14ac:dyDescent="0.3">
      <c r="A91" s="94" t="s">
        <v>169</v>
      </c>
      <c r="B91" s="104">
        <v>556.53</v>
      </c>
      <c r="C91" s="92" t="s">
        <v>231</v>
      </c>
      <c r="D91" s="92" t="s">
        <v>103</v>
      </c>
      <c r="E91" s="93" t="s">
        <v>104</v>
      </c>
      <c r="F91" s="117"/>
    </row>
    <row r="92" spans="1:6" s="1" customFormat="1" ht="32.5" customHeight="1" x14ac:dyDescent="0.3">
      <c r="A92" s="94"/>
      <c r="B92" s="104">
        <v>90</v>
      </c>
      <c r="C92" s="92"/>
      <c r="D92" s="92" t="s">
        <v>105</v>
      </c>
      <c r="E92" s="93" t="s">
        <v>104</v>
      </c>
      <c r="F92" s="117"/>
    </row>
    <row r="93" spans="1:6" s="1" customFormat="1" ht="32.5" customHeight="1" x14ac:dyDescent="0.25">
      <c r="A93" s="94"/>
      <c r="B93" s="104">
        <v>82</v>
      </c>
      <c r="C93" s="92"/>
      <c r="D93" s="105" t="s">
        <v>189</v>
      </c>
      <c r="E93" s="93" t="s">
        <v>100</v>
      </c>
      <c r="F93" s="56"/>
    </row>
    <row r="94" spans="1:6" s="1" customFormat="1" ht="32.5" customHeight="1" x14ac:dyDescent="0.25">
      <c r="A94" s="94" t="s">
        <v>165</v>
      </c>
      <c r="B94" s="104">
        <v>299.64999999999998</v>
      </c>
      <c r="C94" s="92" t="s">
        <v>198</v>
      </c>
      <c r="D94" s="92" t="s">
        <v>94</v>
      </c>
      <c r="E94" s="93" t="s">
        <v>166</v>
      </c>
      <c r="F94" s="56"/>
    </row>
    <row r="95" spans="1:6" s="1" customFormat="1" ht="32.5" customHeight="1" x14ac:dyDescent="0.25">
      <c r="A95" s="94"/>
      <c r="B95" s="104">
        <v>70</v>
      </c>
      <c r="C95" s="108"/>
      <c r="D95" s="120" t="s">
        <v>185</v>
      </c>
      <c r="E95" s="121" t="s">
        <v>100</v>
      </c>
      <c r="F95" s="78"/>
    </row>
    <row r="96" spans="1:6" s="1" customFormat="1" ht="32.5" customHeight="1" x14ac:dyDescent="0.25">
      <c r="A96" s="94"/>
      <c r="B96" s="104">
        <v>193.2</v>
      </c>
      <c r="C96" s="92"/>
      <c r="D96" s="92" t="s">
        <v>158</v>
      </c>
      <c r="E96" s="93" t="s">
        <v>166</v>
      </c>
      <c r="F96" s="56"/>
    </row>
    <row r="97" spans="1:6" s="1" customFormat="1" ht="32.5" customHeight="1" x14ac:dyDescent="0.25">
      <c r="A97" s="107">
        <v>45072</v>
      </c>
      <c r="B97" s="104">
        <v>14</v>
      </c>
      <c r="C97" s="92" t="s">
        <v>197</v>
      </c>
      <c r="D97" s="105" t="s">
        <v>170</v>
      </c>
      <c r="E97" s="93" t="s">
        <v>100</v>
      </c>
      <c r="F97" s="56"/>
    </row>
    <row r="98" spans="1:6" s="1" customFormat="1" ht="39.75" customHeight="1" x14ac:dyDescent="0.25">
      <c r="A98" s="94" t="s">
        <v>207</v>
      </c>
      <c r="B98" s="104">
        <v>516.5</v>
      </c>
      <c r="C98" s="92" t="s">
        <v>232</v>
      </c>
      <c r="D98" s="92" t="s">
        <v>103</v>
      </c>
      <c r="E98" s="93" t="s">
        <v>104</v>
      </c>
      <c r="F98" s="56"/>
    </row>
    <row r="99" spans="1:6" s="1" customFormat="1" ht="32.5" customHeight="1" x14ac:dyDescent="0.25">
      <c r="A99" s="94"/>
      <c r="B99" s="122">
        <v>180</v>
      </c>
      <c r="C99" s="123"/>
      <c r="D99" s="92" t="s">
        <v>107</v>
      </c>
      <c r="E99" s="116" t="s">
        <v>104</v>
      </c>
      <c r="F99" s="56"/>
    </row>
    <row r="100" spans="1:6" s="1" customFormat="1" ht="32.5" customHeight="1" x14ac:dyDescent="0.25">
      <c r="A100" s="94"/>
      <c r="B100" s="104">
        <v>129</v>
      </c>
      <c r="C100" s="92"/>
      <c r="D100" s="105" t="s">
        <v>224</v>
      </c>
      <c r="E100" s="93" t="s">
        <v>100</v>
      </c>
      <c r="F100" s="56"/>
    </row>
    <row r="101" spans="1:6" s="1" customFormat="1" ht="42" customHeight="1" x14ac:dyDescent="0.25">
      <c r="A101" s="107" t="s">
        <v>208</v>
      </c>
      <c r="B101" s="104">
        <v>548.27</v>
      </c>
      <c r="C101" s="92" t="s">
        <v>233</v>
      </c>
      <c r="D101" s="92" t="s">
        <v>168</v>
      </c>
      <c r="E101" s="93" t="s">
        <v>104</v>
      </c>
      <c r="F101" s="56"/>
    </row>
    <row r="102" spans="1:6" s="1" customFormat="1" ht="32.5" customHeight="1" x14ac:dyDescent="0.25">
      <c r="A102" s="107"/>
      <c r="B102" s="122">
        <v>180</v>
      </c>
      <c r="C102" s="123"/>
      <c r="D102" s="92" t="s">
        <v>107</v>
      </c>
      <c r="E102" s="116" t="s">
        <v>104</v>
      </c>
      <c r="F102" s="124"/>
    </row>
    <row r="103" spans="1:6" s="1" customFormat="1" ht="32.5" customHeight="1" x14ac:dyDescent="0.25">
      <c r="A103" s="107"/>
      <c r="B103" s="104">
        <v>78</v>
      </c>
      <c r="C103" s="92"/>
      <c r="D103" s="105" t="s">
        <v>185</v>
      </c>
      <c r="E103" s="93" t="s">
        <v>100</v>
      </c>
      <c r="F103" s="124"/>
    </row>
    <row r="104" spans="1:6" s="1" customFormat="1" ht="32.5" customHeight="1" x14ac:dyDescent="0.25">
      <c r="A104" s="107">
        <v>45100</v>
      </c>
      <c r="B104" s="104">
        <v>838.36</v>
      </c>
      <c r="C104" s="92" t="s">
        <v>199</v>
      </c>
      <c r="D104" s="92" t="s">
        <v>109</v>
      </c>
      <c r="E104" s="93" t="s">
        <v>110</v>
      </c>
      <c r="F104" s="56"/>
    </row>
    <row r="105" spans="1:6" s="1" customFormat="1" ht="32.5" customHeight="1" x14ac:dyDescent="0.25">
      <c r="A105" s="107"/>
      <c r="B105" s="104">
        <v>43</v>
      </c>
      <c r="C105" s="92"/>
      <c r="D105" s="120" t="s">
        <v>193</v>
      </c>
      <c r="E105" s="93" t="s">
        <v>100</v>
      </c>
      <c r="F105" s="56"/>
    </row>
    <row r="106" spans="1:6" s="1" customFormat="1" ht="32.5" customHeight="1" x14ac:dyDescent="0.25">
      <c r="A106" s="107">
        <v>45104</v>
      </c>
      <c r="B106" s="104">
        <v>502.38</v>
      </c>
      <c r="C106" s="92" t="s">
        <v>171</v>
      </c>
      <c r="D106" s="92" t="s">
        <v>103</v>
      </c>
      <c r="E106" s="93" t="s">
        <v>104</v>
      </c>
      <c r="F106" s="56"/>
    </row>
    <row r="107" spans="1:6" s="1" customFormat="1" ht="32.5" customHeight="1" x14ac:dyDescent="0.25">
      <c r="A107" s="107"/>
      <c r="B107" s="104">
        <v>180</v>
      </c>
      <c r="C107" s="92"/>
      <c r="D107" s="92" t="s">
        <v>107</v>
      </c>
      <c r="E107" s="93" t="s">
        <v>104</v>
      </c>
      <c r="F107" s="56"/>
    </row>
    <row r="108" spans="1:6" s="1" customFormat="1" ht="32.5" customHeight="1" x14ac:dyDescent="0.25">
      <c r="A108" s="107"/>
      <c r="B108" s="104">
        <v>43</v>
      </c>
      <c r="C108" s="92"/>
      <c r="D108" s="105" t="s">
        <v>193</v>
      </c>
      <c r="E108" s="93" t="s">
        <v>100</v>
      </c>
      <c r="F108" s="56"/>
    </row>
    <row r="109" spans="1:6" s="1" customFormat="1" ht="32.5" customHeight="1" x14ac:dyDescent="0.25">
      <c r="A109" s="107"/>
      <c r="B109" s="112"/>
      <c r="C109" s="112"/>
      <c r="D109" s="112"/>
      <c r="E109" s="112"/>
      <c r="F109" s="56"/>
    </row>
    <row r="110" spans="1:6" s="1" customFormat="1" ht="18.75" customHeight="1" x14ac:dyDescent="0.25">
      <c r="A110" s="125"/>
      <c r="B110" s="126"/>
      <c r="C110" s="127"/>
      <c r="D110" s="127"/>
      <c r="E110" s="128"/>
      <c r="F110" s="56"/>
    </row>
    <row r="111" spans="1:6" s="1" customFormat="1" ht="32.5" customHeight="1" x14ac:dyDescent="0.25">
      <c r="A111" s="99" t="s">
        <v>64</v>
      </c>
      <c r="B111" s="100">
        <f>SUM(B19:B108)</f>
        <v>25656.810000000009</v>
      </c>
      <c r="C111" s="101"/>
      <c r="D111" s="102"/>
      <c r="E111" s="102"/>
      <c r="F111" s="56"/>
    </row>
    <row r="112" spans="1:6" s="1" customFormat="1" ht="16.5" customHeight="1" x14ac:dyDescent="0.3">
      <c r="A112" s="56"/>
      <c r="B112" s="76"/>
      <c r="C112" s="56"/>
      <c r="D112" s="56"/>
      <c r="E112" s="103"/>
      <c r="F112" s="56"/>
    </row>
    <row r="113" spans="1:6" s="1" customFormat="1" ht="15.5" x14ac:dyDescent="0.25">
      <c r="A113" s="85" t="s">
        <v>65</v>
      </c>
      <c r="B113" s="85"/>
      <c r="C113" s="85"/>
      <c r="D113" s="85"/>
      <c r="E113" s="85"/>
      <c r="F113" s="56"/>
    </row>
    <row r="114" spans="1:6" s="1" customFormat="1" ht="25.5" x14ac:dyDescent="0.25">
      <c r="A114" s="87" t="s">
        <v>180</v>
      </c>
      <c r="B114" s="87" t="s">
        <v>8</v>
      </c>
      <c r="C114" s="87" t="s">
        <v>200</v>
      </c>
      <c r="D114" s="87" t="s">
        <v>66</v>
      </c>
      <c r="E114" s="88" t="s">
        <v>61</v>
      </c>
      <c r="F114" s="56"/>
    </row>
    <row r="115" spans="1:6" s="1" customFormat="1" ht="32.5" customHeight="1" x14ac:dyDescent="0.25">
      <c r="A115" s="107">
        <v>44771</v>
      </c>
      <c r="B115" s="109">
        <v>65</v>
      </c>
      <c r="C115" s="105" t="s">
        <v>234</v>
      </c>
      <c r="D115" s="105" t="s">
        <v>194</v>
      </c>
      <c r="E115" s="93" t="s">
        <v>124</v>
      </c>
      <c r="F115" s="56"/>
    </row>
    <row r="116" spans="1:6" s="1" customFormat="1" ht="32.5" customHeight="1" x14ac:dyDescent="0.25">
      <c r="A116" s="107">
        <v>44840</v>
      </c>
      <c r="B116" s="104">
        <v>8.7799999999999994</v>
      </c>
      <c r="C116" s="105" t="s">
        <v>234</v>
      </c>
      <c r="D116" s="105" t="s">
        <v>125</v>
      </c>
      <c r="E116" s="93" t="s">
        <v>124</v>
      </c>
      <c r="F116" s="56"/>
    </row>
    <row r="117" spans="1:6" s="1" customFormat="1" ht="32.5" customHeight="1" x14ac:dyDescent="0.25">
      <c r="A117" s="107">
        <v>44894</v>
      </c>
      <c r="B117" s="104">
        <v>10.77</v>
      </c>
      <c r="C117" s="92" t="s">
        <v>148</v>
      </c>
      <c r="D117" s="105" t="s">
        <v>209</v>
      </c>
      <c r="E117" s="93" t="s">
        <v>124</v>
      </c>
      <c r="F117" s="56"/>
    </row>
    <row r="118" spans="1:6" ht="32.5" customHeight="1" x14ac:dyDescent="0.25">
      <c r="A118" s="107">
        <v>44894</v>
      </c>
      <c r="B118" s="104">
        <v>14.38</v>
      </c>
      <c r="C118" s="92" t="s">
        <v>195</v>
      </c>
      <c r="D118" s="105" t="s">
        <v>212</v>
      </c>
      <c r="E118" s="93" t="s">
        <v>124</v>
      </c>
      <c r="F118" s="56"/>
    </row>
    <row r="119" spans="1:6" ht="32.5" customHeight="1" x14ac:dyDescent="0.25">
      <c r="A119" s="107">
        <v>44904</v>
      </c>
      <c r="B119" s="104">
        <v>18.2</v>
      </c>
      <c r="C119" s="92" t="s">
        <v>196</v>
      </c>
      <c r="D119" s="105" t="s">
        <v>238</v>
      </c>
      <c r="E119" s="93" t="s">
        <v>110</v>
      </c>
      <c r="F119" s="56"/>
    </row>
    <row r="120" spans="1:6" ht="32.5" customHeight="1" x14ac:dyDescent="0.25">
      <c r="A120" s="107">
        <v>44995</v>
      </c>
      <c r="B120" s="104">
        <v>52.4</v>
      </c>
      <c r="C120" s="92" t="s">
        <v>234</v>
      </c>
      <c r="D120" s="129" t="s">
        <v>167</v>
      </c>
      <c r="E120" s="93" t="s">
        <v>124</v>
      </c>
      <c r="F120" s="56"/>
    </row>
    <row r="121" spans="1:6" ht="32.5" customHeight="1" x14ac:dyDescent="0.25">
      <c r="A121" s="107">
        <v>45013</v>
      </c>
      <c r="B121" s="104">
        <v>27.6</v>
      </c>
      <c r="C121" s="92" t="s">
        <v>148</v>
      </c>
      <c r="D121" s="105" t="s">
        <v>211</v>
      </c>
      <c r="E121" s="93" t="s">
        <v>124</v>
      </c>
      <c r="F121" s="56"/>
    </row>
    <row r="122" spans="1:6" ht="32.25" customHeight="1" x14ac:dyDescent="0.25">
      <c r="A122" s="94"/>
      <c r="B122" s="91"/>
      <c r="C122" s="92"/>
      <c r="D122" s="92"/>
      <c r="E122" s="93"/>
      <c r="F122" s="56"/>
    </row>
    <row r="123" spans="1:6" ht="18" customHeight="1" x14ac:dyDescent="0.25">
      <c r="A123" s="125"/>
      <c r="B123" s="126"/>
      <c r="C123" s="127"/>
      <c r="D123" s="127"/>
      <c r="E123" s="128"/>
      <c r="F123" s="56"/>
    </row>
    <row r="124" spans="1:6" ht="32.5" customHeight="1" x14ac:dyDescent="0.25">
      <c r="A124" s="99" t="s">
        <v>67</v>
      </c>
      <c r="B124" s="100">
        <f>SUM(B115:B123)</f>
        <v>197.13</v>
      </c>
      <c r="C124" s="101"/>
      <c r="D124" s="102"/>
      <c r="E124" s="102"/>
      <c r="F124" s="56"/>
    </row>
    <row r="125" spans="1:6" ht="16.5" customHeight="1" x14ac:dyDescent="0.3">
      <c r="A125" s="56"/>
      <c r="B125" s="130"/>
      <c r="C125" s="76"/>
      <c r="D125" s="56"/>
      <c r="E125" s="103"/>
      <c r="F125" s="56"/>
    </row>
    <row r="126" spans="1:6" ht="32.5" customHeight="1" x14ac:dyDescent="0.25">
      <c r="A126" s="64" t="s">
        <v>68</v>
      </c>
      <c r="B126" s="131">
        <f>B15+B111+B124</f>
        <v>25853.94000000001</v>
      </c>
      <c r="C126" s="132"/>
      <c r="D126" s="132"/>
      <c r="E126" s="133"/>
      <c r="F126" s="56"/>
    </row>
    <row r="127" spans="1:6" ht="28.5" customHeight="1" x14ac:dyDescent="0.3">
      <c r="A127" s="56"/>
      <c r="B127" s="76"/>
      <c r="C127" s="56"/>
      <c r="D127" s="56"/>
      <c r="E127" s="103"/>
      <c r="F127" s="56"/>
    </row>
    <row r="128" spans="1:6" ht="13" hidden="1" x14ac:dyDescent="0.3">
      <c r="A128" s="8"/>
      <c r="B128" s="9"/>
      <c r="C128" s="7"/>
      <c r="D128" s="7"/>
      <c r="E128" s="51"/>
      <c r="F128" s="7"/>
    </row>
    <row r="129" spans="1:6" hidden="1" x14ac:dyDescent="0.25">
      <c r="A129" s="10"/>
      <c r="F129" s="7"/>
    </row>
    <row r="130" spans="1:6" hidden="1" x14ac:dyDescent="0.25">
      <c r="A130" s="10"/>
      <c r="B130" s="7"/>
      <c r="D130" s="7"/>
      <c r="F130" s="7"/>
    </row>
    <row r="131" spans="1:6" hidden="1" x14ac:dyDescent="0.25">
      <c r="A131" s="10"/>
    </row>
    <row r="132" spans="1:6" ht="13" hidden="1" x14ac:dyDescent="0.3">
      <c r="A132" s="10"/>
      <c r="B132" s="9"/>
      <c r="C132" s="7"/>
      <c r="D132" s="7"/>
      <c r="E132" s="51"/>
    </row>
    <row r="133" spans="1:6" hidden="1" x14ac:dyDescent="0.25">
      <c r="A133" s="10"/>
      <c r="B133" s="7"/>
      <c r="D133" s="7"/>
    </row>
    <row r="134" spans="1:6" hidden="1" x14ac:dyDescent="0.25">
      <c r="A134" s="10"/>
    </row>
    <row r="135" spans="1:6" ht="12.75" hidden="1" customHeight="1" x14ac:dyDescent="0.25">
      <c r="A135" s="10"/>
      <c r="B135" s="10"/>
      <c r="C135" s="10"/>
      <c r="D135" s="10"/>
    </row>
    <row r="136" spans="1:6" hidden="1" x14ac:dyDescent="0.25">
      <c r="A136" s="12"/>
      <c r="B136" s="7"/>
      <c r="C136" s="7"/>
      <c r="D136" s="7"/>
      <c r="E136" s="51"/>
    </row>
    <row r="137" spans="1:6" hidden="1" x14ac:dyDescent="0.25">
      <c r="A137" s="12"/>
      <c r="B137" s="7"/>
      <c r="C137" s="7"/>
      <c r="D137" s="7"/>
      <c r="E137" s="51"/>
    </row>
    <row r="138" spans="1:6" hidden="1" x14ac:dyDescent="0.25">
      <c r="F138" s="7"/>
    </row>
    <row r="139" spans="1:6" hidden="1" x14ac:dyDescent="0.25">
      <c r="F139" s="7"/>
    </row>
    <row r="140" spans="1:6" hidden="1" x14ac:dyDescent="0.25">
      <c r="F140" s="7"/>
    </row>
    <row r="141" spans="1:6" hidden="1" x14ac:dyDescent="0.25">
      <c r="F141" s="7"/>
    </row>
    <row r="142" spans="1:6" hidden="1" x14ac:dyDescent="0.25">
      <c r="F142" s="7"/>
    </row>
    <row r="145" spans="1:5" hidden="1" x14ac:dyDescent="0.25">
      <c r="A145" s="12"/>
      <c r="B145" s="7"/>
      <c r="C145" s="7"/>
      <c r="D145" s="7"/>
      <c r="E145" s="51"/>
    </row>
    <row r="146" spans="1:5" hidden="1" x14ac:dyDescent="0.25">
      <c r="A146" s="12"/>
      <c r="B146" s="7"/>
      <c r="C146" s="7"/>
      <c r="D146" s="7"/>
      <c r="E146" s="51"/>
    </row>
    <row r="147" spans="1:5" hidden="1" x14ac:dyDescent="0.25">
      <c r="A147" s="12"/>
      <c r="B147" s="7"/>
      <c r="C147" s="7"/>
      <c r="D147" s="7"/>
      <c r="E147" s="51"/>
    </row>
    <row r="148" spans="1:5" hidden="1" x14ac:dyDescent="0.25">
      <c r="A148" s="12"/>
      <c r="B148" s="7"/>
      <c r="C148" s="7"/>
      <c r="D148" s="7"/>
      <c r="E148" s="51"/>
    </row>
    <row r="149" spans="1:5" hidden="1" x14ac:dyDescent="0.25">
      <c r="A149" s="12"/>
      <c r="B149" s="7"/>
      <c r="C149" s="7"/>
      <c r="D149" s="7"/>
      <c r="E149" s="51"/>
    </row>
  </sheetData>
  <sheetProtection formatCells="0" formatRows="0" insertColumns="0" insertRows="0" deleteRows="0"/>
  <mergeCells count="15">
    <mergeCell ref="B7:E7"/>
    <mergeCell ref="B5:E5"/>
    <mergeCell ref="D124:E124"/>
    <mergeCell ref="A1:E1"/>
    <mergeCell ref="A17:E17"/>
    <mergeCell ref="A113:E113"/>
    <mergeCell ref="B2:E2"/>
    <mergeCell ref="B3:E3"/>
    <mergeCell ref="B4:E4"/>
    <mergeCell ref="A8:E8"/>
    <mergeCell ref="A9:E9"/>
    <mergeCell ref="B6:E6"/>
    <mergeCell ref="D15:E15"/>
    <mergeCell ref="D111:E111"/>
    <mergeCell ref="A10:E10"/>
  </mergeCells>
  <dataValidations xWindow="281" yWindow="883"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9 A123 A85:A86 A14 A88 A71 A74:A75 A78:A79 A11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14 A18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72:A73 A86:A87 A115:A122 A12:A13 A89:A109 A76:A77 A80:A84 A20:A7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2023&amp;C
&amp;1#&amp;"Calibri,Regular"&amp;10&amp;K000000 [IN-CONFIDENCE]&amp;RWorksheet - Travel</oddFooter>
  </headerFooter>
  <legacyDrawing r:id="rId2"/>
  <extLst>
    <ext xmlns:x14="http://schemas.microsoft.com/office/spreadsheetml/2009/9/main" uri="{CCE6A557-97BC-4b89-ADB6-D9C93CAAB3DF}">
      <x14:dataValidations xmlns:xm="http://schemas.microsoft.com/office/excel/2006/main" xWindow="281" yWindow="88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sign-off'!$A$25:$A$26</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sign-off'!$A$27:$A$28</xm:f>
          </x14:formula1>
          <xm:sqref>B7:E7</xm:sqref>
        </x14:dataValidation>
        <x14:dataValidation type="decimal" operator="greaterThan" allowBlank="1" showInputMessage="1" showErrorMessage="1" error="This cell must contain a dollar figure" xr:uid="{00000000-0002-0000-0200-000004000000}">
          <x14:formula1>
            <xm:f>'Summary and sign-off'!$A$45</xm:f>
          </x14:formula1>
          <xm:sqref>B71 B65:B66 B12:B14 B117:B123 B110 B96:B108 B74:B93 B19:B32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16"/>
  <sheetViews>
    <sheetView zoomScaleNormal="100" workbookViewId="0">
      <selection activeCell="F15" sqref="A1:XFD1048576"/>
    </sheetView>
  </sheetViews>
  <sheetFormatPr defaultColWidth="0" defaultRowHeight="12.5" zeroHeight="1" x14ac:dyDescent="0.25"/>
  <cols>
    <col min="1" max="1" width="35.7265625" style="134" customWidth="1"/>
    <col min="2" max="2" width="14.26953125" style="134" customWidth="1"/>
    <col min="3" max="3" width="71.453125" style="134" customWidth="1"/>
    <col min="4" max="4" width="50" style="134" customWidth="1"/>
    <col min="5" max="5" width="21.453125" style="134" customWidth="1"/>
    <col min="6" max="6" width="2.453125" style="134" customWidth="1"/>
    <col min="7" max="10" width="9.1796875" style="134" hidden="1" customWidth="1"/>
    <col min="11" max="13" width="0" style="134" hidden="1" customWidth="1"/>
    <col min="14" max="16384" width="0" style="134" hidden="1"/>
  </cols>
  <sheetData>
    <row r="1" spans="1:6" s="134" customFormat="1" ht="26.25" customHeight="1" x14ac:dyDescent="0.25">
      <c r="A1" s="79" t="s">
        <v>50</v>
      </c>
      <c r="B1" s="79"/>
      <c r="C1" s="79"/>
      <c r="D1" s="79"/>
      <c r="E1" s="79"/>
    </row>
    <row r="2" spans="1:6" s="134" customFormat="1" ht="21" customHeight="1" x14ac:dyDescent="0.25">
      <c r="A2" s="57" t="s">
        <v>51</v>
      </c>
      <c r="B2" s="80" t="str">
        <f>'Summary and sign-off'!B2:F2</f>
        <v xml:space="preserve">Te Tūāpapa Kura Kāinga - Ministry of Hosuing and Urban Development </v>
      </c>
      <c r="C2" s="80"/>
      <c r="D2" s="80"/>
      <c r="E2" s="80"/>
    </row>
    <row r="3" spans="1:6" s="134" customFormat="1" ht="31" x14ac:dyDescent="0.25">
      <c r="A3" s="57" t="s">
        <v>52</v>
      </c>
      <c r="B3" s="80" t="str">
        <f>'Summary and sign-off'!B3:F3</f>
        <v>Andrew Crisp</v>
      </c>
      <c r="C3" s="80"/>
      <c r="D3" s="80"/>
      <c r="E3" s="80"/>
    </row>
    <row r="4" spans="1:6" s="134" customFormat="1" ht="21" customHeight="1" x14ac:dyDescent="0.25">
      <c r="A4" s="57" t="s">
        <v>53</v>
      </c>
      <c r="B4" s="80">
        <f>'Summary and sign-off'!B4:F4</f>
        <v>44743</v>
      </c>
      <c r="C4" s="80"/>
      <c r="D4" s="80"/>
      <c r="E4" s="80"/>
    </row>
    <row r="5" spans="1:6" s="134" customFormat="1" ht="21" customHeight="1" x14ac:dyDescent="0.25">
      <c r="A5" s="57" t="s">
        <v>54</v>
      </c>
      <c r="B5" s="80">
        <f>'Summary and sign-off'!B5:F5</f>
        <v>45107</v>
      </c>
      <c r="C5" s="80"/>
      <c r="D5" s="80"/>
      <c r="E5" s="80"/>
    </row>
    <row r="6" spans="1:6" s="134" customFormat="1" ht="21" customHeight="1" x14ac:dyDescent="0.25">
      <c r="A6" s="57" t="s">
        <v>55</v>
      </c>
      <c r="B6" s="54" t="s">
        <v>21</v>
      </c>
      <c r="C6" s="54"/>
      <c r="D6" s="54"/>
      <c r="E6" s="54"/>
    </row>
    <row r="7" spans="1:6" s="134" customFormat="1" ht="21" customHeight="1" x14ac:dyDescent="0.25">
      <c r="A7" s="57" t="s">
        <v>3</v>
      </c>
      <c r="B7" s="54" t="s">
        <v>24</v>
      </c>
      <c r="C7" s="54"/>
      <c r="D7" s="54"/>
      <c r="E7" s="54"/>
    </row>
    <row r="8" spans="1:6" s="134" customFormat="1" ht="35.25" customHeight="1" x14ac:dyDescent="0.35">
      <c r="A8" s="135" t="s">
        <v>69</v>
      </c>
      <c r="B8" s="135"/>
      <c r="C8" s="136"/>
      <c r="D8" s="136"/>
      <c r="E8" s="136"/>
      <c r="F8" s="137"/>
    </row>
    <row r="9" spans="1:6" s="134" customFormat="1" ht="35.25" customHeight="1" x14ac:dyDescent="0.35">
      <c r="A9" s="138" t="s">
        <v>70</v>
      </c>
      <c r="B9" s="139"/>
      <c r="C9" s="139"/>
      <c r="D9" s="139"/>
      <c r="E9" s="139"/>
      <c r="F9" s="137"/>
    </row>
    <row r="10" spans="1:6" s="134" customFormat="1" ht="27" customHeight="1" x14ac:dyDescent="0.25">
      <c r="A10" s="87" t="s">
        <v>71</v>
      </c>
      <c r="B10" s="87" t="s">
        <v>8</v>
      </c>
      <c r="C10" s="87" t="s">
        <v>72</v>
      </c>
      <c r="D10" s="87" t="s">
        <v>73</v>
      </c>
      <c r="E10" s="87" t="s">
        <v>61</v>
      </c>
      <c r="F10" s="140"/>
    </row>
    <row r="11" spans="1:6" s="1" customFormat="1" ht="15.75" customHeight="1" x14ac:dyDescent="0.25">
      <c r="A11" s="53" t="s">
        <v>213</v>
      </c>
      <c r="B11" s="48"/>
      <c r="C11" s="49"/>
      <c r="D11" s="49"/>
      <c r="E11" s="50"/>
    </row>
    <row r="12" spans="1:6" s="1" customFormat="1" ht="15.75" customHeight="1" x14ac:dyDescent="0.25">
      <c r="A12" s="47"/>
      <c r="B12" s="48"/>
      <c r="C12" s="49"/>
      <c r="D12" s="49"/>
      <c r="E12" s="50"/>
    </row>
    <row r="13" spans="1:6" s="1" customFormat="1" ht="15.75" customHeight="1" x14ac:dyDescent="0.25">
      <c r="A13" s="44"/>
      <c r="B13" s="43"/>
      <c r="C13" s="45"/>
      <c r="D13" s="45"/>
      <c r="E13" s="46"/>
    </row>
    <row r="14" spans="1:6" s="134" customFormat="1" ht="34.5" customHeight="1" x14ac:dyDescent="0.25">
      <c r="A14" s="141" t="s">
        <v>74</v>
      </c>
      <c r="B14" s="142">
        <f>SUM(B11:B13)</f>
        <v>0</v>
      </c>
      <c r="C14" s="143"/>
      <c r="D14" s="102"/>
      <c r="E14" s="102"/>
      <c r="F14" s="1"/>
    </row>
    <row r="15" spans="1:6" s="134" customFormat="1" x14ac:dyDescent="0.25"/>
    <row r="16" spans="1:6" s="134" customFormat="1" hidden="1" x14ac:dyDescent="0.25">
      <c r="A16" s="56"/>
      <c r="B16" s="56"/>
      <c r="C16" s="56"/>
      <c r="D16" s="56"/>
      <c r="E16" s="56"/>
    </row>
  </sheetData>
  <sheetProtection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2023&amp;C
&amp;1#&amp;"Calibri,Regular"&amp;10&amp;K000000 [IN-CONFIDENCE]&amp;RWorksheet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sign-off'!$A$25:$A$26</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sign-off'!$A$27:$A$28</xm:f>
          </x14:formula1>
          <xm:sqref>B7:E7</xm:sqref>
        </x14:dataValidation>
        <x14:dataValidation type="decimal" operator="greaterThan" allowBlank="1" showInputMessage="1" showErrorMessage="1" error="This cell must contain a dollar figure" xr:uid="{00000000-0002-0000-0300-000004000000}">
          <x14:formula1>
            <xm:f>'Summary and sign-off'!$A$45</xm:f>
          </x14:formula1>
          <xm:sqref>B11:B13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2"/>
  <sheetViews>
    <sheetView topLeftCell="A18" zoomScaleNormal="100" workbookViewId="0">
      <selection activeCell="F42" sqref="A1:F42"/>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54296875" customWidth="1"/>
    <col min="7" max="10" width="9.1796875" hidden="1" customWidth="1"/>
    <col min="11" max="13" width="0" hidden="1" customWidth="1"/>
    <col min="14" max="16384" width="9.1796875" hidden="1"/>
  </cols>
  <sheetData>
    <row r="1" spans="1:6" ht="26.25" customHeight="1" x14ac:dyDescent="0.25">
      <c r="A1" s="79" t="s">
        <v>50</v>
      </c>
      <c r="B1" s="79"/>
      <c r="C1" s="79"/>
      <c r="D1" s="79"/>
      <c r="E1" s="79"/>
      <c r="F1" s="134"/>
    </row>
    <row r="2" spans="1:6" ht="21" customHeight="1" x14ac:dyDescent="0.25">
      <c r="A2" s="57" t="s">
        <v>51</v>
      </c>
      <c r="B2" s="80" t="str">
        <f>'Summary and sign-off'!B2:F2</f>
        <v xml:space="preserve">Te Tūāpapa Kura Kāinga - Ministry of Hosuing and Urban Development </v>
      </c>
      <c r="C2" s="80"/>
      <c r="D2" s="80"/>
      <c r="E2" s="80"/>
      <c r="F2" s="134"/>
    </row>
    <row r="3" spans="1:6" ht="31" x14ac:dyDescent="0.25">
      <c r="A3" s="57" t="s">
        <v>75</v>
      </c>
      <c r="B3" s="80" t="str">
        <f>'Summary and sign-off'!B3:F3</f>
        <v>Andrew Crisp</v>
      </c>
      <c r="C3" s="80"/>
      <c r="D3" s="80"/>
      <c r="E3" s="80"/>
      <c r="F3" s="134"/>
    </row>
    <row r="4" spans="1:6" ht="21" customHeight="1" x14ac:dyDescent="0.25">
      <c r="A4" s="57" t="s">
        <v>53</v>
      </c>
      <c r="B4" s="80">
        <f>'Summary and sign-off'!B4:F4</f>
        <v>44743</v>
      </c>
      <c r="C4" s="80"/>
      <c r="D4" s="80"/>
      <c r="E4" s="80"/>
      <c r="F4" s="134"/>
    </row>
    <row r="5" spans="1:6" ht="21" customHeight="1" x14ac:dyDescent="0.25">
      <c r="A5" s="57" t="s">
        <v>54</v>
      </c>
      <c r="B5" s="80">
        <f>'Summary and sign-off'!B5:F5</f>
        <v>45107</v>
      </c>
      <c r="C5" s="80"/>
      <c r="D5" s="80"/>
      <c r="E5" s="80"/>
      <c r="F5" s="134"/>
    </row>
    <row r="6" spans="1:6" ht="21" customHeight="1" x14ac:dyDescent="0.25">
      <c r="A6" s="57" t="s">
        <v>55</v>
      </c>
      <c r="B6" s="62" t="s">
        <v>21</v>
      </c>
      <c r="C6" s="62"/>
      <c r="D6" s="62"/>
      <c r="E6" s="62"/>
      <c r="F6" s="61"/>
    </row>
    <row r="7" spans="1:6" ht="21" customHeight="1" x14ac:dyDescent="0.25">
      <c r="A7" s="57" t="s">
        <v>3</v>
      </c>
      <c r="B7" s="62" t="s">
        <v>24</v>
      </c>
      <c r="C7" s="62"/>
      <c r="D7" s="62"/>
      <c r="E7" s="62"/>
      <c r="F7" s="61"/>
    </row>
    <row r="8" spans="1:6" ht="35.25" customHeight="1" x14ac:dyDescent="0.25">
      <c r="A8" s="82" t="s">
        <v>76</v>
      </c>
      <c r="B8" s="82"/>
      <c r="C8" s="136"/>
      <c r="D8" s="136"/>
      <c r="E8" s="136"/>
      <c r="F8" s="134"/>
    </row>
    <row r="9" spans="1:6" ht="35.25" customHeight="1" x14ac:dyDescent="0.25">
      <c r="A9" s="144" t="s">
        <v>77</v>
      </c>
      <c r="B9" s="145"/>
      <c r="C9" s="145"/>
      <c r="D9" s="145"/>
      <c r="E9" s="145"/>
      <c r="F9" s="134"/>
    </row>
    <row r="10" spans="1:6" ht="33" customHeight="1" x14ac:dyDescent="0.25">
      <c r="A10" s="87" t="s">
        <v>59</v>
      </c>
      <c r="B10" s="87" t="s">
        <v>8</v>
      </c>
      <c r="C10" s="87" t="s">
        <v>78</v>
      </c>
      <c r="D10" s="87" t="s">
        <v>79</v>
      </c>
      <c r="E10" s="87" t="s">
        <v>61</v>
      </c>
      <c r="F10" s="134"/>
    </row>
    <row r="11" spans="1:6" s="1" customFormat="1" ht="15.75" customHeight="1" x14ac:dyDescent="0.25">
      <c r="A11" s="146"/>
      <c r="B11" s="126"/>
      <c r="C11" s="147"/>
      <c r="D11" s="147"/>
      <c r="E11" s="148"/>
      <c r="F11" s="134"/>
    </row>
    <row r="12" spans="1:6" s="1" customFormat="1" ht="15.75" customHeight="1" x14ac:dyDescent="0.25">
      <c r="A12" s="107">
        <v>44743</v>
      </c>
      <c r="B12" s="104">
        <v>845</v>
      </c>
      <c r="C12" s="108" t="s">
        <v>126</v>
      </c>
      <c r="D12" s="92" t="s">
        <v>127</v>
      </c>
      <c r="E12" s="115" t="s">
        <v>100</v>
      </c>
      <c r="F12" s="134"/>
    </row>
    <row r="13" spans="1:6" s="1" customFormat="1" ht="15.75" customHeight="1" x14ac:dyDescent="0.25">
      <c r="A13" s="107">
        <v>44748</v>
      </c>
      <c r="B13" s="122">
        <v>805</v>
      </c>
      <c r="C13" s="92" t="s">
        <v>128</v>
      </c>
      <c r="D13" s="111"/>
      <c r="E13" s="115" t="s">
        <v>100</v>
      </c>
      <c r="F13" s="134"/>
    </row>
    <row r="14" spans="1:6" s="1" customFormat="1" ht="15.75" customHeight="1" x14ac:dyDescent="0.25">
      <c r="A14" s="107">
        <v>44773</v>
      </c>
      <c r="B14" s="122">
        <v>102.27</v>
      </c>
      <c r="C14" s="123" t="s">
        <v>129</v>
      </c>
      <c r="D14" s="123" t="s">
        <v>130</v>
      </c>
      <c r="E14" s="115" t="s">
        <v>100</v>
      </c>
      <c r="F14" s="134"/>
    </row>
    <row r="15" spans="1:6" s="1" customFormat="1" ht="15.75" customHeight="1" x14ac:dyDescent="0.25">
      <c r="A15" s="107">
        <v>44795</v>
      </c>
      <c r="B15" s="122">
        <v>767</v>
      </c>
      <c r="C15" s="92" t="s">
        <v>153</v>
      </c>
      <c r="D15" s="111"/>
      <c r="E15" s="115" t="s">
        <v>100</v>
      </c>
      <c r="F15" s="134"/>
    </row>
    <row r="16" spans="1:6" s="1" customFormat="1" ht="15.75" customHeight="1" x14ac:dyDescent="0.25">
      <c r="A16" s="107">
        <v>44804</v>
      </c>
      <c r="B16" s="122">
        <v>101.28</v>
      </c>
      <c r="C16" s="123" t="s">
        <v>129</v>
      </c>
      <c r="D16" s="123" t="s">
        <v>131</v>
      </c>
      <c r="E16" s="115" t="s">
        <v>100</v>
      </c>
      <c r="F16" s="134"/>
    </row>
    <row r="17" spans="1:6" s="1" customFormat="1" ht="15.75" customHeight="1" x14ac:dyDescent="0.25">
      <c r="A17" s="107">
        <v>44834</v>
      </c>
      <c r="B17" s="122">
        <v>100.58</v>
      </c>
      <c r="C17" s="123" t="s">
        <v>129</v>
      </c>
      <c r="D17" s="123" t="s">
        <v>132</v>
      </c>
      <c r="E17" s="115" t="s">
        <v>133</v>
      </c>
      <c r="F17" s="134"/>
    </row>
    <row r="18" spans="1:6" s="1" customFormat="1" ht="15.75" customHeight="1" x14ac:dyDescent="0.25">
      <c r="A18" s="107">
        <v>44865</v>
      </c>
      <c r="B18" s="104">
        <v>58.32</v>
      </c>
      <c r="C18" s="123" t="s">
        <v>129</v>
      </c>
      <c r="D18" s="123" t="s">
        <v>134</v>
      </c>
      <c r="E18" s="115" t="s">
        <v>133</v>
      </c>
      <c r="F18" s="149"/>
    </row>
    <row r="19" spans="1:6" s="1" customFormat="1" ht="15.75" customHeight="1" x14ac:dyDescent="0.25">
      <c r="A19" s="107">
        <v>44895</v>
      </c>
      <c r="B19" s="104">
        <v>109.19</v>
      </c>
      <c r="C19" s="123" t="s">
        <v>129</v>
      </c>
      <c r="D19" s="123" t="s">
        <v>135</v>
      </c>
      <c r="E19" s="115" t="s">
        <v>133</v>
      </c>
      <c r="F19" s="134"/>
    </row>
    <row r="20" spans="1:6" s="1" customFormat="1" ht="15.75" customHeight="1" x14ac:dyDescent="0.25">
      <c r="A20" s="107">
        <v>44909</v>
      </c>
      <c r="B20" s="122">
        <v>767</v>
      </c>
      <c r="C20" s="92" t="s">
        <v>152</v>
      </c>
      <c r="D20" s="111"/>
      <c r="E20" s="115" t="s">
        <v>100</v>
      </c>
      <c r="F20" s="134"/>
    </row>
    <row r="21" spans="1:6" s="1" customFormat="1" ht="15.75" customHeight="1" x14ac:dyDescent="0.25">
      <c r="A21" s="107">
        <v>44926</v>
      </c>
      <c r="B21" s="122">
        <v>69.37</v>
      </c>
      <c r="C21" s="92" t="s">
        <v>129</v>
      </c>
      <c r="D21" s="92" t="s">
        <v>136</v>
      </c>
      <c r="E21" s="105" t="s">
        <v>133</v>
      </c>
      <c r="F21" s="134"/>
    </row>
    <row r="22" spans="1:6" s="1" customFormat="1" ht="15.75" customHeight="1" x14ac:dyDescent="0.25">
      <c r="A22" s="107">
        <v>44957</v>
      </c>
      <c r="B22" s="122">
        <v>113.52</v>
      </c>
      <c r="C22" s="92" t="s">
        <v>129</v>
      </c>
      <c r="D22" s="92" t="s">
        <v>137</v>
      </c>
      <c r="E22" s="115" t="s">
        <v>133</v>
      </c>
      <c r="F22" s="134"/>
    </row>
    <row r="23" spans="1:6" s="1" customFormat="1" ht="15.75" customHeight="1" x14ac:dyDescent="0.25">
      <c r="A23" s="107">
        <v>44972</v>
      </c>
      <c r="B23" s="122">
        <v>766</v>
      </c>
      <c r="C23" s="92" t="s">
        <v>239</v>
      </c>
      <c r="D23" s="111"/>
      <c r="E23" s="115" t="s">
        <v>100</v>
      </c>
      <c r="F23" s="134"/>
    </row>
    <row r="24" spans="1:6" s="1" customFormat="1" ht="15.75" customHeight="1" x14ac:dyDescent="0.25">
      <c r="A24" s="107">
        <v>44985</v>
      </c>
      <c r="B24" s="122">
        <v>67.5</v>
      </c>
      <c r="C24" s="92" t="s">
        <v>129</v>
      </c>
      <c r="D24" s="92" t="s">
        <v>138</v>
      </c>
      <c r="E24" s="115" t="s">
        <v>133</v>
      </c>
      <c r="F24" s="134"/>
    </row>
    <row r="25" spans="1:6" s="1" customFormat="1" ht="15.75" customHeight="1" x14ac:dyDescent="0.25">
      <c r="A25" s="107">
        <v>45016</v>
      </c>
      <c r="B25" s="104">
        <v>66.7</v>
      </c>
      <c r="C25" s="92" t="s">
        <v>129</v>
      </c>
      <c r="D25" s="92" t="s">
        <v>139</v>
      </c>
      <c r="E25" s="115" t="s">
        <v>133</v>
      </c>
      <c r="F25" s="134"/>
    </row>
    <row r="26" spans="1:6" s="1" customFormat="1" ht="15.75" customHeight="1" x14ac:dyDescent="0.25">
      <c r="A26" s="107">
        <v>45046</v>
      </c>
      <c r="B26" s="104">
        <v>68.290000000000006</v>
      </c>
      <c r="C26" s="92" t="s">
        <v>129</v>
      </c>
      <c r="D26" s="92" t="s">
        <v>140</v>
      </c>
      <c r="E26" s="105" t="s">
        <v>133</v>
      </c>
      <c r="F26" s="134"/>
    </row>
    <row r="27" spans="1:6" s="1" customFormat="1" ht="15.75" customHeight="1" x14ac:dyDescent="0.25">
      <c r="A27" s="107">
        <v>45056</v>
      </c>
      <c r="B27" s="104">
        <v>690</v>
      </c>
      <c r="C27" s="92" t="s">
        <v>210</v>
      </c>
      <c r="D27" s="92"/>
      <c r="E27" s="105" t="s">
        <v>133</v>
      </c>
      <c r="F27" s="134"/>
    </row>
    <row r="28" spans="1:6" s="1" customFormat="1" ht="15.75" customHeight="1" x14ac:dyDescent="0.25">
      <c r="A28" s="107">
        <v>45077</v>
      </c>
      <c r="B28" s="104">
        <v>69.67</v>
      </c>
      <c r="C28" s="92" t="s">
        <v>129</v>
      </c>
      <c r="D28" s="92" t="s">
        <v>141</v>
      </c>
      <c r="E28" s="115" t="s">
        <v>133</v>
      </c>
      <c r="F28" s="134"/>
    </row>
    <row r="29" spans="1:6" s="1" customFormat="1" ht="15.75" customHeight="1" x14ac:dyDescent="0.25">
      <c r="A29" s="107">
        <v>45105</v>
      </c>
      <c r="B29" s="104">
        <v>460</v>
      </c>
      <c r="C29" s="92" t="s">
        <v>172</v>
      </c>
      <c r="D29" s="92"/>
      <c r="E29" s="105" t="s">
        <v>133</v>
      </c>
      <c r="F29" s="134"/>
    </row>
    <row r="30" spans="1:6" s="1" customFormat="1" ht="15.75" customHeight="1" x14ac:dyDescent="0.25">
      <c r="A30" s="107">
        <v>45107</v>
      </c>
      <c r="B30" s="104">
        <v>66.5</v>
      </c>
      <c r="C30" s="92" t="s">
        <v>142</v>
      </c>
      <c r="D30" s="92" t="s">
        <v>143</v>
      </c>
      <c r="E30" s="115" t="s">
        <v>133</v>
      </c>
      <c r="F30" s="134"/>
    </row>
    <row r="31" spans="1:6" s="1" customFormat="1" ht="15.75" customHeight="1" x14ac:dyDescent="0.25">
      <c r="A31" s="150"/>
      <c r="B31" s="91"/>
      <c r="C31" s="123"/>
      <c r="D31" s="123"/>
      <c r="E31" s="115"/>
      <c r="F31" s="134"/>
    </row>
    <row r="32" spans="1:6" s="1" customFormat="1" ht="15.75" customHeight="1" x14ac:dyDescent="0.25">
      <c r="A32" s="146"/>
      <c r="B32" s="126"/>
      <c r="C32" s="147"/>
      <c r="D32" s="147"/>
      <c r="E32" s="148"/>
      <c r="F32" s="134"/>
    </row>
    <row r="33" spans="1:6" ht="34.5" customHeight="1" x14ac:dyDescent="0.25">
      <c r="A33" s="141" t="s">
        <v>80</v>
      </c>
      <c r="B33" s="142">
        <f>SUM(B11:B32)</f>
        <v>6093.1900000000005</v>
      </c>
      <c r="C33" s="143"/>
      <c r="D33" s="102"/>
      <c r="E33" s="102"/>
      <c r="F33" s="134"/>
    </row>
    <row r="34" spans="1:6" ht="14.15" hidden="1" customHeight="1" x14ac:dyDescent="0.25">
      <c r="A34" s="134"/>
      <c r="B34" s="56"/>
      <c r="C34" s="56"/>
      <c r="D34" s="56"/>
      <c r="E34" s="56"/>
      <c r="F34" s="134"/>
    </row>
    <row r="35" spans="1:6" hidden="1" x14ac:dyDescent="0.25">
      <c r="A35" s="56"/>
      <c r="B35" s="56"/>
      <c r="C35" s="56"/>
      <c r="D35" s="56"/>
      <c r="E35" s="134"/>
      <c r="F35" s="134"/>
    </row>
    <row r="36" spans="1:6" ht="12.75" hidden="1" customHeight="1" x14ac:dyDescent="0.25">
      <c r="A36" s="134"/>
      <c r="B36" s="134"/>
      <c r="C36" s="134"/>
      <c r="D36" s="134"/>
      <c r="E36" s="134"/>
      <c r="F36" s="134"/>
    </row>
    <row r="37" spans="1:6" hidden="1" x14ac:dyDescent="0.25">
      <c r="A37" s="56"/>
      <c r="B37" s="56"/>
      <c r="C37" s="56"/>
      <c r="D37" s="56"/>
      <c r="E37" s="56"/>
      <c r="F37" s="134"/>
    </row>
    <row r="38" spans="1:6" hidden="1" x14ac:dyDescent="0.25">
      <c r="A38" s="56"/>
      <c r="B38" s="56"/>
      <c r="C38" s="56"/>
      <c r="D38" s="56"/>
      <c r="E38" s="56"/>
      <c r="F38" s="134"/>
    </row>
    <row r="39" spans="1:6" hidden="1" x14ac:dyDescent="0.25">
      <c r="A39" s="56"/>
      <c r="B39" s="56"/>
      <c r="C39" s="56"/>
      <c r="D39" s="56"/>
      <c r="E39" s="56"/>
      <c r="F39" s="134"/>
    </row>
    <row r="40" spans="1:6" hidden="1" x14ac:dyDescent="0.25">
      <c r="A40" s="56"/>
      <c r="B40" s="56"/>
      <c r="C40" s="56"/>
      <c r="D40" s="56"/>
      <c r="E40" s="56"/>
      <c r="F40" s="134"/>
    </row>
    <row r="41" spans="1:6" hidden="1" x14ac:dyDescent="0.25">
      <c r="A41" s="56"/>
      <c r="B41" s="56"/>
      <c r="C41" s="56"/>
      <c r="D41" s="56"/>
      <c r="E41" s="56"/>
      <c r="F41" s="134"/>
    </row>
    <row r="42" spans="1:6" x14ac:dyDescent="0.25">
      <c r="A42" s="134"/>
      <c r="B42" s="134"/>
      <c r="C42" s="134"/>
      <c r="D42" s="134"/>
      <c r="E42" s="134"/>
      <c r="F42" s="134"/>
    </row>
  </sheetData>
  <sheetProtection formatCells="0" insertRows="0" deleteRows="0"/>
  <mergeCells count="10">
    <mergeCell ref="D33:E33"/>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fitToHeight="0" orientation="landscape" r:id="rId1"/>
  <headerFooter alignWithMargins="0">
    <oddFooter>&amp;LCE Expense Disclosure Workbook 2023&amp;C
&amp;1#&amp;"Calibri,Regular"&amp;10&amp;K000000 [IN-CONFIDENCE]&amp;RWorksheet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sign-off'!$A$25:$A$26</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sign-off'!$A$27:$A$28</xm:f>
          </x14:formula1>
          <xm:sqref>B7:E7</xm:sqref>
        </x14:dataValidation>
        <x14:dataValidation type="decimal" operator="greaterThan" allowBlank="1" showInputMessage="1" showErrorMessage="1" error="This cell must contain a dollar figure" xr:uid="{00000000-0002-0000-0400-000004000000}">
          <x14:formula1>
            <xm:f>'Summary and sign-off'!$A$45</xm:f>
          </x14:formula1>
          <xm:sqref>B25:B32 F24 B11:B23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36"/>
  <sheetViews>
    <sheetView zoomScaleNormal="100" workbookViewId="0">
      <selection activeCell="G20" sqref="A1:G20"/>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2.1796875" customWidth="1"/>
    <col min="8" max="10" width="9.1796875" hidden="1" customWidth="1"/>
    <col min="11" max="15" width="0" hidden="1" customWidth="1"/>
  </cols>
  <sheetData>
    <row r="1" spans="1:7" ht="26.25" customHeight="1" x14ac:dyDescent="0.25">
      <c r="A1" s="79" t="s">
        <v>81</v>
      </c>
      <c r="B1" s="79"/>
      <c r="C1" s="79"/>
      <c r="D1" s="79"/>
      <c r="E1" s="79"/>
      <c r="F1" s="79"/>
      <c r="G1" s="134"/>
    </row>
    <row r="2" spans="1:7" ht="21" customHeight="1" x14ac:dyDescent="0.25">
      <c r="A2" s="57" t="s">
        <v>51</v>
      </c>
      <c r="B2" s="80" t="str">
        <f>'Summary and sign-off'!B2:F2</f>
        <v xml:space="preserve">Te Tūāpapa Kura Kāinga - Ministry of Hosuing and Urban Development </v>
      </c>
      <c r="C2" s="80"/>
      <c r="D2" s="80"/>
      <c r="E2" s="80"/>
      <c r="F2" s="80"/>
      <c r="G2" s="134"/>
    </row>
    <row r="3" spans="1:7" ht="31" x14ac:dyDescent="0.25">
      <c r="A3" s="57" t="s">
        <v>52</v>
      </c>
      <c r="B3" s="80" t="str">
        <f>'Summary and sign-off'!B3:F3</f>
        <v>Andrew Crisp</v>
      </c>
      <c r="C3" s="80"/>
      <c r="D3" s="80"/>
      <c r="E3" s="80"/>
      <c r="F3" s="80"/>
      <c r="G3" s="134"/>
    </row>
    <row r="4" spans="1:7" ht="21" customHeight="1" x14ac:dyDescent="0.25">
      <c r="A4" s="57" t="s">
        <v>53</v>
      </c>
      <c r="B4" s="80" t="s">
        <v>201</v>
      </c>
      <c r="C4" s="80"/>
      <c r="D4" s="80"/>
      <c r="E4" s="80"/>
      <c r="F4" s="80"/>
      <c r="G4" s="134"/>
    </row>
    <row r="5" spans="1:7" ht="21" customHeight="1" x14ac:dyDescent="0.25">
      <c r="A5" s="57" t="s">
        <v>54</v>
      </c>
      <c r="B5" s="80">
        <f>'Summary and sign-off'!B5:F5</f>
        <v>45107</v>
      </c>
      <c r="C5" s="80"/>
      <c r="D5" s="80"/>
      <c r="E5" s="80"/>
      <c r="F5" s="80"/>
      <c r="G5" s="134"/>
    </row>
    <row r="6" spans="1:7" ht="21" customHeight="1" x14ac:dyDescent="0.25">
      <c r="A6" s="57" t="s">
        <v>82</v>
      </c>
      <c r="B6" s="62" t="s">
        <v>21</v>
      </c>
      <c r="C6" s="62"/>
      <c r="D6" s="62"/>
      <c r="E6" s="62"/>
      <c r="F6" s="62"/>
      <c r="G6" s="134"/>
    </row>
    <row r="7" spans="1:7" ht="21" customHeight="1" x14ac:dyDescent="0.25">
      <c r="A7" s="57" t="s">
        <v>3</v>
      </c>
      <c r="B7" s="62" t="s">
        <v>24</v>
      </c>
      <c r="C7" s="62"/>
      <c r="D7" s="62"/>
      <c r="E7" s="62"/>
      <c r="F7" s="62"/>
      <c r="G7" s="134"/>
    </row>
    <row r="8" spans="1:7" ht="36" customHeight="1" x14ac:dyDescent="0.25">
      <c r="A8" s="82" t="s">
        <v>83</v>
      </c>
      <c r="B8" s="82"/>
      <c r="C8" s="82"/>
      <c r="D8" s="82"/>
      <c r="E8" s="82"/>
      <c r="F8" s="82"/>
      <c r="G8" s="134"/>
    </row>
    <row r="9" spans="1:7" ht="36" customHeight="1" x14ac:dyDescent="0.25">
      <c r="A9" s="144" t="s">
        <v>84</v>
      </c>
      <c r="B9" s="145"/>
      <c r="C9" s="145"/>
      <c r="D9" s="145"/>
      <c r="E9" s="145"/>
      <c r="F9" s="145"/>
      <c r="G9" s="134"/>
    </row>
    <row r="10" spans="1:7" ht="39" customHeight="1" x14ac:dyDescent="0.25">
      <c r="A10" s="87" t="s">
        <v>59</v>
      </c>
      <c r="B10" s="151" t="s">
        <v>85</v>
      </c>
      <c r="C10" s="151" t="s">
        <v>86</v>
      </c>
      <c r="D10" s="151" t="s">
        <v>87</v>
      </c>
      <c r="E10" s="151" t="s">
        <v>88</v>
      </c>
      <c r="F10" s="151" t="s">
        <v>89</v>
      </c>
      <c r="G10" s="134"/>
    </row>
    <row r="11" spans="1:7" s="1" customFormat="1" ht="15.75" customHeight="1" x14ac:dyDescent="0.25">
      <c r="A11" s="107">
        <v>44889</v>
      </c>
      <c r="B11" s="108" t="s">
        <v>147</v>
      </c>
      <c r="C11" s="108" t="s">
        <v>38</v>
      </c>
      <c r="D11" s="152" t="s">
        <v>154</v>
      </c>
      <c r="E11" s="104" t="s">
        <v>32</v>
      </c>
      <c r="F11" s="153"/>
      <c r="G11" s="134"/>
    </row>
    <row r="12" spans="1:7" s="1" customFormat="1" ht="15.75" customHeight="1" x14ac:dyDescent="0.25">
      <c r="A12" s="107">
        <v>44910</v>
      </c>
      <c r="B12" s="108" t="s">
        <v>147</v>
      </c>
      <c r="C12" s="108" t="s">
        <v>38</v>
      </c>
      <c r="D12" s="108" t="s">
        <v>146</v>
      </c>
      <c r="E12" s="104" t="s">
        <v>32</v>
      </c>
      <c r="F12" s="153"/>
      <c r="G12" s="134"/>
    </row>
    <row r="13" spans="1:7" s="1" customFormat="1" ht="15.75" customHeight="1" x14ac:dyDescent="0.25">
      <c r="A13" s="107">
        <v>44917</v>
      </c>
      <c r="B13" s="108" t="s">
        <v>202</v>
      </c>
      <c r="C13" s="108" t="s">
        <v>37</v>
      </c>
      <c r="D13" s="108" t="s">
        <v>146</v>
      </c>
      <c r="E13" s="104" t="s">
        <v>32</v>
      </c>
      <c r="F13" s="153"/>
      <c r="G13" s="134"/>
    </row>
    <row r="14" spans="1:7" s="1" customFormat="1" ht="15.75" customHeight="1" x14ac:dyDescent="0.25">
      <c r="A14" s="107">
        <v>44986</v>
      </c>
      <c r="B14" s="152" t="s">
        <v>157</v>
      </c>
      <c r="C14" s="108" t="s">
        <v>38</v>
      </c>
      <c r="D14" s="152" t="s">
        <v>146</v>
      </c>
      <c r="E14" s="104" t="s">
        <v>33</v>
      </c>
      <c r="F14" s="153"/>
      <c r="G14" s="134"/>
    </row>
    <row r="15" spans="1:7" s="1" customFormat="1" ht="15.75" customHeight="1" x14ac:dyDescent="0.25">
      <c r="A15" s="94"/>
      <c r="B15" s="152"/>
      <c r="C15" s="108"/>
      <c r="D15" s="152"/>
      <c r="E15" s="154"/>
      <c r="F15" s="155"/>
      <c r="G15" s="134"/>
    </row>
    <row r="16" spans="1:7" s="1" customFormat="1" ht="15.75" customHeight="1" x14ac:dyDescent="0.25">
      <c r="A16" s="125"/>
      <c r="B16" s="147"/>
      <c r="C16" s="156"/>
      <c r="D16" s="147"/>
      <c r="E16" s="157"/>
      <c r="F16" s="148"/>
      <c r="G16" s="134"/>
    </row>
    <row r="17" spans="1:7" ht="34.5" customHeight="1" x14ac:dyDescent="0.25">
      <c r="A17" s="158" t="s">
        <v>90</v>
      </c>
      <c r="B17" s="159" t="s">
        <v>91</v>
      </c>
      <c r="C17" s="160">
        <f>C18+C19</f>
        <v>3</v>
      </c>
      <c r="D17" s="161"/>
      <c r="E17" s="102"/>
      <c r="F17" s="102"/>
      <c r="G17" s="134"/>
    </row>
    <row r="18" spans="1:7" ht="25.5" customHeight="1" x14ac:dyDescent="0.35">
      <c r="A18" s="162"/>
      <c r="B18" s="163" t="s">
        <v>37</v>
      </c>
      <c r="C18" s="164">
        <f>COUNTIF(C12:C16,'Summary and sign-off'!A43)</f>
        <v>1</v>
      </c>
      <c r="D18" s="165"/>
      <c r="E18" s="166"/>
      <c r="F18" s="167"/>
      <c r="G18" s="134"/>
    </row>
    <row r="19" spans="1:7" ht="25.5" customHeight="1" x14ac:dyDescent="0.35">
      <c r="A19" s="162"/>
      <c r="B19" s="163" t="s">
        <v>38</v>
      </c>
      <c r="C19" s="164">
        <f>COUNTIF(C12:C16,'Summary and sign-off'!A44)</f>
        <v>2</v>
      </c>
      <c r="D19" s="165"/>
      <c r="E19" s="166"/>
      <c r="F19" s="167"/>
      <c r="G19" s="134"/>
    </row>
    <row r="20" spans="1:7" ht="15" customHeight="1" x14ac:dyDescent="0.3">
      <c r="A20" s="56"/>
      <c r="B20" s="168"/>
      <c r="C20" s="56"/>
      <c r="D20" s="76"/>
      <c r="E20" s="76"/>
      <c r="F20" s="56"/>
      <c r="G20" s="134"/>
    </row>
    <row r="21" spans="1:7" ht="12.75" hidden="1" customHeight="1" x14ac:dyDescent="0.25">
      <c r="A21" s="10"/>
      <c r="B21" s="10"/>
      <c r="C21" s="11"/>
      <c r="D21" s="11"/>
      <c r="E21" s="11"/>
      <c r="F21" s="11"/>
    </row>
    <row r="22" spans="1:7" ht="15" hidden="1" customHeight="1" x14ac:dyDescent="0.25">
      <c r="A22" s="10"/>
      <c r="B22" s="10"/>
      <c r="C22" s="11"/>
      <c r="D22" s="11"/>
      <c r="E22" s="11"/>
      <c r="F22" s="11"/>
    </row>
    <row r="25" spans="1:7" ht="13" hidden="1" x14ac:dyDescent="0.3">
      <c r="A25" s="8"/>
      <c r="B25" s="8"/>
      <c r="C25" s="8"/>
      <c r="D25" s="8"/>
      <c r="E25" s="8"/>
      <c r="F25" s="8"/>
    </row>
    <row r="26" spans="1:7" ht="13" hidden="1" x14ac:dyDescent="0.3">
      <c r="A26" s="8"/>
      <c r="B26" s="8"/>
      <c r="C26" s="8"/>
      <c r="D26" s="8"/>
      <c r="E26" s="8"/>
      <c r="F26" s="8"/>
    </row>
    <row r="27" spans="1:7" ht="13" hidden="1" x14ac:dyDescent="0.3">
      <c r="A27" s="8"/>
      <c r="B27" s="8"/>
      <c r="C27" s="8"/>
      <c r="D27" s="8"/>
      <c r="E27" s="8"/>
      <c r="F27" s="8"/>
    </row>
    <row r="28" spans="1:7" ht="13" hidden="1" x14ac:dyDescent="0.3">
      <c r="A28" s="8"/>
      <c r="B28" s="8"/>
      <c r="C28" s="8"/>
      <c r="D28" s="8"/>
      <c r="E28" s="8"/>
      <c r="F28" s="8"/>
    </row>
    <row r="29" spans="1:7" ht="13" hidden="1" x14ac:dyDescent="0.3">
      <c r="A29" s="8"/>
      <c r="B29" s="8"/>
      <c r="C29" s="8"/>
      <c r="D29" s="8"/>
      <c r="E29" s="8"/>
      <c r="F29" s="8"/>
    </row>
    <row r="36" ht="9" hidden="1" customHeight="1" x14ac:dyDescent="0.25"/>
  </sheetData>
  <sheetProtection formatCells="0" insertRows="0" deleteRows="0"/>
  <dataConsolidate/>
  <mergeCells count="10">
    <mergeCell ref="E17:F1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6 A12"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5"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fitToHeight="0" orientation="landscape" r:id="rId1"/>
  <headerFooter alignWithMargins="0">
    <oddFooter>&amp;LCE Expense Disclosure Workbook 2023&amp;C
&amp;1#&amp;"Calibri,Regular"&amp;10&amp;K000000 [IN-CONFIDENCE]&amp;RWorksheet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sign-off'!$A$25:$A$26</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sign-off'!$A$27:$A$28</xm:f>
          </x14:formula1>
          <xm:sqref>B7:F7</xm:sqref>
        </x14:dataValidation>
        <x14:dataValidation type="list" allowBlank="1" showInputMessage="1" showErrorMessage="1" error="Use the drop down list (at the right of the cell)" xr:uid="{00000000-0002-0000-0500-000002000000}">
          <x14:formula1>
            <xm:f>'Summary and sign-off'!$A$43:$A$44</xm:f>
          </x14:formula1>
          <xm:sqref>C11:C16</xm:sqref>
        </x14:dataValidation>
        <x14:dataValidation type="list" errorStyle="information" operator="greaterThan" allowBlank="1" showInputMessage="1" prompt="Provide specific $ value if possible" xr:uid="{00000000-0002-0000-0500-000003000000}">
          <x14:formula1>
            <xm:f>'Summary and sign-off'!$A$37:$A$42</xm:f>
          </x14:formula1>
          <xm:sqref>E11:E16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8" ma:contentTypeDescription="Create a new document." ma:contentTypeScope="" ma:versionID="e8ac6895cc6a3e0d2adaa084cb697479">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f70fb3890f98251fd1ac1db3ab772cc0"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CHIEFEXEC-513651717-170</_dlc_DocId>
    <_dlc_DocIdUrl xmlns="81daeb9b-c864-4e3a-8d56-ff6158c199ac">
      <Url>https://mhud.sharepoint.com/sites/dms-CE/_layouts/15/DocIdRedir.aspx?ID=CHIEFEXEC-513651717-170</Url>
      <Description>CHIEFEXEC-513651717-170</Description>
    </_dlc_DocIdUrl>
    <SharedWithUsers xmlns="81daeb9b-c864-4e3a-8d56-ff6158c199ac">
      <UserInfo>
        <DisplayName>Ken Smart</DisplayName>
        <AccountId>87</AccountId>
        <AccountType/>
      </UserInfo>
      <UserInfo>
        <DisplayName>Nehalkumar patel</DisplayName>
        <AccountId>157</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520BD-9F67-4FBD-A827-B8136F5A74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aeb9b-c864-4e3a-8d56-ff6158c199ac"/>
    <ds:schemaRef ds:uri="031bb0d6-8b65-48a7-b61b-ea3c744a9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031bb0d6-8b65-48a7-b61b-ea3c744a986e"/>
    <ds:schemaRef ds:uri="http://purl.org/dc/terms/"/>
    <ds:schemaRef ds:uri="81daeb9b-c864-4e3a-8d56-ff6158c199ac"/>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Metadata/LabelInfo.xml><?xml version="1.0" encoding="utf-8"?>
<clbl:labelList xmlns:clbl="http://schemas.microsoft.com/office/2020/mipLabelMetadata">
  <clbl:label id="{14c3db6d-cfd0-4832-972f-4b6726d3a31d}"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Denise Sheehan</cp:lastModifiedBy>
  <cp:revision/>
  <cp:lastPrinted>2023-07-17T20:51:43Z</cp:lastPrinted>
  <dcterms:created xsi:type="dcterms:W3CDTF">2010-10-17T20:59:02Z</dcterms:created>
  <dcterms:modified xsi:type="dcterms:W3CDTF">2023-07-27T22:19:30Z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2fb6998a-207c-40a4-9e98-b3f8b76ecb1c</vt:lpwstr>
  </property>
  <property fmtid="{D5CDD505-2E9C-101B-9397-08002B2CF9AE}" pid="10" name="SharedWithUsers">
    <vt:lpwstr>87;#Ken Smart;#157;#Nehalkumar patel</vt:lpwstr>
  </property>
  <property fmtid="{D5CDD505-2E9C-101B-9397-08002B2CF9AE}" pid="11" name="Activity">
    <vt:lpwstr>NA</vt:lpwstr>
  </property>
</Properties>
</file>