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https://mhud.sharepoint.com/sites/dms-CE/expenses/"/>
    </mc:Choice>
  </mc:AlternateContent>
  <xr:revisionPtr revIDLastSave="1306" documentId="8_{97EF551D-3116-43C0-AA52-7B4E656D4FE9}" xr6:coauthVersionLast="47" xr6:coauthVersionMax="47" xr10:uidLastSave="{FAB8AC53-0231-437E-817A-D8122E23AEB4}"/>
  <bookViews>
    <workbookView xWindow="-110" yWindow="-110" windowWidth="22780" windowHeight="14540" firstSheet="1" activeTab="5"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expenses'!$A$1:$E$33</definedName>
    <definedName name="_xlnm.Print_Area" localSheetId="5">'Gifts and benefits'!$A$1:$F$25</definedName>
    <definedName name="_xlnm.Print_Area" localSheetId="0">'Guidance for agencies'!$A$1:$A$58</definedName>
    <definedName name="_xlnm.Print_Area" localSheetId="3">Hospitality!$A$1:$E$21</definedName>
    <definedName name="_xlnm.Print_Area" localSheetId="1">'Summary and sign-off'!$A$1:$F$23</definedName>
    <definedName name="_xlnm.Print_Area" localSheetId="2">Travel!$A$1:$E$101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C27" i="3"/>
  <c r="C14" i="2"/>
  <c r="C78" i="1"/>
  <c r="C90" i="1"/>
  <c r="C14" i="1"/>
  <c r="E60" i="13" l="1"/>
  <c r="C60" i="13"/>
  <c r="C16" i="4"/>
  <c r="C15" i="4"/>
  <c r="B60" i="13" l="1"/>
  <c r="B59" i="13"/>
  <c r="D59" i="13"/>
  <c r="B58" i="13"/>
  <c r="D58" i="13"/>
  <c r="D57" i="13"/>
  <c r="B57" i="13"/>
  <c r="D56" i="13"/>
  <c r="B56" i="13"/>
  <c r="D55" i="13"/>
  <c r="B55" i="13"/>
  <c r="B2" i="4"/>
  <c r="B3" i="4"/>
  <c r="B2" i="3"/>
  <c r="B3" i="3"/>
  <c r="B2" i="2"/>
  <c r="B3" i="2"/>
  <c r="B2" i="1"/>
  <c r="B3" i="1"/>
  <c r="F58" i="13" l="1"/>
  <c r="D14" i="2" s="1"/>
  <c r="F60" i="13"/>
  <c r="E14" i="4" s="1"/>
  <c r="F59" i="13"/>
  <c r="D27" i="3" s="1"/>
  <c r="F57" i="13"/>
  <c r="D90" i="1" s="1"/>
  <c r="F56" i="13"/>
  <c r="D78" i="1" s="1"/>
  <c r="F55" i="13"/>
  <c r="D14" i="1" s="1"/>
  <c r="C13" i="13"/>
  <c r="C12" i="13"/>
  <c r="C11" i="13"/>
  <c r="C16" i="13" l="1"/>
  <c r="C17" i="13"/>
  <c r="B5" i="4" l="1"/>
  <c r="B4" i="4"/>
  <c r="B5" i="3"/>
  <c r="B4" i="3"/>
  <c r="B5" i="2"/>
  <c r="B4" i="2"/>
  <c r="B5" i="1"/>
  <c r="B4" i="1"/>
  <c r="C15" i="13" l="1"/>
  <c r="F12" i="13" l="1"/>
  <c r="C14" i="4"/>
  <c r="F11" i="13" s="1"/>
  <c r="F13" i="13" l="1"/>
  <c r="B90" i="1"/>
  <c r="B17" i="13" s="1"/>
  <c r="B78" i="1"/>
  <c r="B16" i="13" s="1"/>
  <c r="B14" i="1"/>
  <c r="B15" i="13" s="1"/>
  <c r="B27" i="3" l="1"/>
  <c r="B13" i="13" s="1"/>
  <c r="B14" i="2"/>
  <c r="B12" i="13" s="1"/>
  <c r="B11" i="13" l="1"/>
  <c r="B9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81"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<sst xmlns="http://schemas.openxmlformats.org/spreadsheetml/2006/main" count="454" uniqueCount="271">
  <si>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</si>
  <si>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</si>
  <si>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</si>
  <si>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</si>
  <si>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</si>
  <si>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</si>
  <si>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</si>
  <si>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</si>
  <si>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</si>
  <si>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</si>
  <si>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</si>
  <si>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</si>
  <si>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</si>
  <si>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</si>
  <si>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</si>
  <si>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</si>
  <si>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</si>
  <si>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</si>
  <si>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</si>
  <si>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</si>
  <si>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</si>
  <si>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</si>
  <si>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</si>
  <si>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</si>
  <si>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</si>
  <si>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</si>
  <si>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</si>
  <si>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</si>
  <si>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</si>
  <si>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</si>
  <si>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</si>
  <si>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</si>
  <si>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</si>
  <si>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</si>
  <si>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</si>
  <si>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</si>
  <si>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</si>
  <si>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</si>
  <si>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</si>
  <si>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</si>
  <si>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</si>
  <si>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</si>
  <si>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</si>
  <si>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</si>
  <si>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</si>
  <si>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</si>
  <si>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</si>
  <si>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</si>
  <si>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</si>
  <si>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</si>
  <si>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</si>
  <si>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</si>
  <si>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</si>
  <si>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 xml:space="preserve">Ministry of Housing and Urban Development </t>
  </si>
  <si>
    <t>Secretary or Chief Executive**</t>
  </si>
  <si>
    <t>Andrew Crisp</t>
  </si>
  <si>
    <t>Disclosure period start***</t>
  </si>
  <si>
    <t>Disclosure period end***</t>
  </si>
  <si>
    <t>Agency totals check</t>
  </si>
  <si>
    <t>Data and totals checked and confirmed on all sheets</t>
  </si>
  <si>
    <t>Secretary or Chief Executive approval****</t>
  </si>
  <si>
    <t>This disclosure has been approved by the Departmental Secretary or Chief Executive</t>
  </si>
  <si>
    <t>Other sign-off****</t>
  </si>
  <si>
    <t>Tony De Gregorio, Head of Finance – Chief Financial Officer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</si>
  <si>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</si>
  <si>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</si>
  <si>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</si>
  <si>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</si>
  <si>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</si>
  <si>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</si>
  <si>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</si>
  <si>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</si>
  <si>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</si>
  <si>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</si>
  <si>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</si>
  <si>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</si>
  <si>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</si>
  <si>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</si>
  <si>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</si>
  <si>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</si>
  <si>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</si>
  <si>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</si>
  <si>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</si>
  <si>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</si>
  <si>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</si>
  <si>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</si>
  <si>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</si>
  <si>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</si>
  <si>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</si>
  <si>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</si>
  <si>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</si>
  <si>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</si>
  <si>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</si>
  <si>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</si>
  <si>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</si>
  <si>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</si>
  <si>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</si>
  <si>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</si>
  <si>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</si>
  <si>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</si>
  <si>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</si>
  <si>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</si>
  <si>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</si>
  <si>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</si>
  <si>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</si>
  <si>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</si>
  <si>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</si>
  <si>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</si>
  <si>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</si>
  <si>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</si>
  <si>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</si>
  <si>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</si>
  <si>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</si>
  <si>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</si>
  <si>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</si>
  <si>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</si>
  <si>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</si>
  <si>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</si>
  <si>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</si>
  <si>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</si>
  <si>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</si>
  <si>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</si>
  <si>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</si>
  <si>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</si>
  <si>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</si>
  <si>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</si>
  <si>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</si>
  <si>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</si>
  <si>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</si>
  <si>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</si>
  <si>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</si>
  <si>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6-7 July 2023</t>
  </si>
  <si>
    <t>6 July: Meetings with Ross McLeod (Hawke's Bay Regional Recovery Agency);
7 July: Meetings with Mana Ahuriri, Hastings District Council and Kāinga Ora representatives (+ site visits to cyclone damaged areas)</t>
  </si>
  <si>
    <t>Return flights: Wellington-Napier/Hastings</t>
  </si>
  <si>
    <t>Napier/Hastings</t>
  </si>
  <si>
    <t>Taxi transfer: Napier/Hastings airport to overnight accommodation (Havelock North)</t>
  </si>
  <si>
    <t>Taxi transfer: Napier meeting venue to Napier/Hastings airport</t>
  </si>
  <si>
    <t>Wellington Airport parking (1.5 days)</t>
  </si>
  <si>
    <t>Wellington</t>
  </si>
  <si>
    <t>Accommodation (one night)</t>
  </si>
  <si>
    <t>Havelock North</t>
  </si>
  <si>
    <t>20-21 July 2023</t>
  </si>
  <si>
    <t>Meetings with Kiingitanga Accord with Waikato-Tainui and Tumuaki Crown Meeting with Ngāti Hauā</t>
  </si>
  <si>
    <t>Return flights: Wellington-Auckland</t>
  </si>
  <si>
    <t>Auckland</t>
  </si>
  <si>
    <t>Return taxi transfer: Auckland Airport to Auckland CBD</t>
  </si>
  <si>
    <t>Meetings with Auckland Mayor and City Council, along with Housing Minister</t>
  </si>
  <si>
    <t>Wellington Airport parking (1 day)</t>
  </si>
  <si>
    <t>28-29 August 2023</t>
  </si>
  <si>
    <t>Attending the Kāinga Ora Board meeting;
Team engagements with Auckland based staff</t>
  </si>
  <si>
    <t>Meetings with Hastings District Council and Ngāti Kahungunu</t>
  </si>
  <si>
    <t>Hastings</t>
  </si>
  <si>
    <t>Taxi transfer: Airport to Accommodation</t>
  </si>
  <si>
    <t>Accommodation (1 night)</t>
  </si>
  <si>
    <t>Taxi transfer: Hastings CBD to Airport</t>
  </si>
  <si>
    <t xml:space="preserve">Attending / Chairing the Rotorua Accord Steering Group hui </t>
  </si>
  <si>
    <t>Return flights: Wellington-Rotorua</t>
  </si>
  <si>
    <t>Rotorua</t>
  </si>
  <si>
    <t>Attending the Kāinga Ora Board meeting;
Meetings with Construction Sector Accord members and Auckland based staff</t>
  </si>
  <si>
    <t>1-6 February 2024</t>
  </si>
  <si>
    <t>Waitangi day celebrations and events throughout the week</t>
  </si>
  <si>
    <t>Return flights: Wellington-Kerikeri (via Auckland)</t>
  </si>
  <si>
    <t>Kerikeri</t>
  </si>
  <si>
    <t>Accommodation (5 nights)</t>
  </si>
  <si>
    <t>Waitangi</t>
  </si>
  <si>
    <t>Taxi transfer: Wellington CBD to Wellington Airport</t>
  </si>
  <si>
    <t>Attending the Kāinga Ora Board meeting;
Meetings with Construction Sector Accord members</t>
  </si>
  <si>
    <t>7-8 March 2024</t>
  </si>
  <si>
    <t>Keynote speaker at Methodist Alliance Housing National Forum;
Attending / Chairing the Construction Sector Accord group meeting</t>
  </si>
  <si>
    <t>Taxi transfer: Auckland Airport to Auckland CBD</t>
  </si>
  <si>
    <t>Attending / Chairing the Residential Sector Reference Group meeting</t>
  </si>
  <si>
    <t>Attending the Kāinga Ora Board meeting;
Team engagement with Auckland based staff</t>
  </si>
  <si>
    <t>9-10 May 2024</t>
  </si>
  <si>
    <t>Attending the Tamaki Regeneration Board meeting;
Meetings with Habitat NZ, CORT</t>
  </si>
  <si>
    <t>Wellington Airport parking (2 days)</t>
  </si>
  <si>
    <t>30-31 May 2024</t>
  </si>
  <si>
    <t>Meetings with Rotorua Lakes Council, Ngāti Whakaue and Te Arawa; related to the Rotorua Housing Reset</t>
  </si>
  <si>
    <t>Return flights: Wellington-Rotorua (via Tauranga)</t>
  </si>
  <si>
    <t>Meetings with Hapai / Ka Uruora Hui related to the Construction Sector Accord, and Christchurch Methodist Mission</t>
  </si>
  <si>
    <t>Return flights: Wellington-Christchurch</t>
  </si>
  <si>
    <t>Christchurch</t>
  </si>
  <si>
    <t>Taxi transfer: Christchurch CBD to Christchurch Airport</t>
  </si>
  <si>
    <t>13-14 June 2024</t>
  </si>
  <si>
    <t>Meetings with Te Puea Memorial Marae and Emerge Aotearoa</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</si>
  <si>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</si>
  <si>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</si>
  <si>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</si>
  <si>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</si>
  <si>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Taxi transfer: Accommodation venue, Havelock North, to Napier meeting venue.</t>
  </si>
  <si>
    <t>Kiingitanga Accord with Waikato-Tainui and Tumuaki Crown Meeting with Ngāti Hauā</t>
  </si>
  <si>
    <t>Taxi transfer: Accommodation venue (Auckland CBD) to meeting venue (Parnell)</t>
  </si>
  <si>
    <t>Taxi transfer: APO (AKL CBD) to KO Board (Newmarket)</t>
  </si>
  <si>
    <t>Taxi transfer: APO (AKL CBD) to CSA Office (Newmarket)</t>
  </si>
  <si>
    <t>Meetings with Hapai / Ka Uruora Hui and Christchurch Methodist Mission</t>
  </si>
  <si>
    <t>Taxi transfer: Hapai / Ka Uruora (CBD) to CMM (Papanui)</t>
  </si>
  <si>
    <t>Taxi transfer: Accommodation venue (AKL CBD) to TPMM (Henderson). Note peak hour traffic</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</si>
  <si>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</si>
  <si>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</si>
  <si>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</si>
  <si>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</si>
  <si>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</si>
  <si>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</si>
  <si>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</si>
  <si>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</si>
  <si>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</si>
  <si>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</si>
  <si>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</si>
  <si>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</si>
  <si>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</si>
  <si>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NO HOSPITALITY PROVIDED FOR THIS PERIOD</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</si>
  <si>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</si>
  <si>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</si>
  <si>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</si>
  <si>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</si>
  <si>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</si>
  <si>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</si>
  <si>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</si>
  <si>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</si>
  <si>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</si>
  <si>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</si>
  <si>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Chartered Accountants of Australia and New Zealand </t>
  </si>
  <si>
    <t>Annual membership fee 2023-24</t>
  </si>
  <si>
    <t>July 2023</t>
  </si>
  <si>
    <t xml:space="preserve">Cell phone &amp; data charges </t>
  </si>
  <si>
    <t>Monthly operating cost - July</t>
  </si>
  <si>
    <t>August 2023</t>
  </si>
  <si>
    <t>Monthly operating cost - August</t>
  </si>
  <si>
    <t>September 2023</t>
  </si>
  <si>
    <t>Monthly operating cost - September</t>
  </si>
  <si>
    <t xml:space="preserve">Wellington </t>
  </si>
  <si>
    <t>October 2023</t>
  </si>
  <si>
    <t>Monthly operating cost - October</t>
  </si>
  <si>
    <t>November 2023</t>
  </si>
  <si>
    <t>Monthly operating cost - November</t>
  </si>
  <si>
    <t>December 2023</t>
  </si>
  <si>
    <t>Monthly operating cost - December</t>
  </si>
  <si>
    <t>January 2024</t>
  </si>
  <si>
    <t xml:space="preserve">Monthly operating cost - January </t>
  </si>
  <si>
    <t>February 2024</t>
  </si>
  <si>
    <t>Monthly operating cost - February</t>
  </si>
  <si>
    <t>March 2024</t>
  </si>
  <si>
    <t>Monthly operating cost - March</t>
  </si>
  <si>
    <t>April 2024</t>
  </si>
  <si>
    <t>Monthly operating cost - April</t>
  </si>
  <si>
    <t>May 2024</t>
  </si>
  <si>
    <t>Monthly operating cost - May</t>
  </si>
  <si>
    <t>June 2024</t>
  </si>
  <si>
    <t>Monthly operating cost - June</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</si>
  <si>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</si>
  <si>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</si>
  <si>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</si>
  <si>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</si>
  <si>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</si>
  <si>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</si>
  <si>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</si>
  <si>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</si>
  <si>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</si>
  <si>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</si>
  <si>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</si>
  <si>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Hard cover book</t>
  </si>
  <si>
    <t>Iron Duke Partners Ltd</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</si>
  <si>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</si>
  <si>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</si>
  <si>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</si>
  <si>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</si>
  <si>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</si>
  <si>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</si>
  <si>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Meeting with Mana Ahuriri, Hastings District Council and Kāinga Ora representatives (+ site visits to cyclone damaged areas).</t>
  </si>
  <si>
    <t>Kāinga Ora Board meeting; team engagements with Auckland based staff.</t>
  </si>
  <si>
    <t>Construction Sector Accord group meeting; keynote speaker at Methodist Alliance Housing National Forum.</t>
  </si>
  <si>
    <t>NO INTERNATIONAL TRAVEL TO DISCLOSE FOR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</si>
</sst>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43"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1"/>
      <color theme="1"/>
      <name val="Calibri"/>
      <family val="2"/>
    </font>
    <font>
      <sz val="10"/>
      <color rgb="FF000000"/>
      <name val="Arial"/>
      <family val="2"/>
    </font>
    <font>
      <sz val="10"/>
      <color rgb="FF000000"/>
      <name val="Arial"/>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3">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style="thin">
        <color theme="0" tint="-0.34998626667073579"/>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74">
    <xf numFmtId="0" fontId="0" fillId="0" borderId="0" xfId="0"/>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4" fontId="15" fillId="10" borderId="4" xfId="0" applyNumberFormat="1" applyFont="1" applyFill="1" applyBorder="1" applyAlignment="1" applyProtection="1">
      <alignment horizontal="left" vertical="center" wrapText="1"/>
      <protection locked="0"/>
    </xf>
    <xf numFmtId="167" fontId="15" fillId="10" borderId="3" xfId="0" applyNumberFormat="1" applyFont="1" applyFill="1" applyBorder="1" applyAlignment="1" applyProtection="1">
      <alignment horizontal="left" vertical="center"/>
      <protection locked="0"/>
    </xf>
    <xf numFmtId="8" fontId="15" fillId="10" borderId="4" xfId="0" applyNumberFormat="1" applyFont="1" applyFill="1" applyBorder="1" applyAlignment="1" applyProtection="1">
      <alignment horizontal="left" vertical="center" wrapText="1"/>
      <protection locked="0"/>
    </xf>
    <xf numFmtId="0" fontId="39" fillId="10" borderId="4" xfId="0" applyFont="1" applyFill="1" applyBorder="1" applyAlignment="1" applyProtection="1">
      <alignment vertical="center" wrapText="1"/>
      <protection locked="0"/>
    </xf>
    <xf numFmtId="164" fontId="0" fillId="10" borderId="4" xfId="0" applyNumberFormat="1" applyFill="1" applyBorder="1" applyAlignment="1" applyProtection="1">
      <alignment horizontal="left" vertical="center" wrapText="1"/>
      <protection locked="0"/>
    </xf>
    <xf numFmtId="0" fontId="39" fillId="0" borderId="0" xfId="0" applyFont="1" applyProtection="1">
      <protection locked="0"/>
    </xf>
    <xf numFmtId="164" fontId="39" fillId="11" borderId="4" xfId="0" applyNumberFormat="1" applyFont="1" applyFill="1" applyBorder="1" applyAlignment="1" applyProtection="1">
      <alignment horizontal="left" vertical="center" wrapText="1"/>
      <protection locked="0"/>
    </xf>
    <xf numFmtId="0" fontId="20" fillId="3" borderId="10" xfId="0" applyFont="1" applyFill="1" applyBorder="1" applyAlignment="1">
      <alignment vertical="center" wrapText="1"/>
    </xf>
    <xf numFmtId="0" fontId="15" fillId="10" borderId="11" xfId="0" applyFont="1" applyFill="1" applyBorder="1" applyAlignment="1" applyProtection="1">
      <alignment vertical="center" wrapText="1"/>
      <protection locked="0"/>
    </xf>
    <xf numFmtId="0" fontId="15" fillId="9" borderId="12" xfId="0" applyFont="1" applyFill="1" applyBorder="1" applyAlignment="1" applyProtection="1">
      <alignment vertical="center" wrapText="1"/>
      <protection locked="0"/>
    </xf>
    <xf numFmtId="0" fontId="0" fillId="0" borderId="10" xfId="0" applyBorder="1" applyAlignment="1">
      <alignment wrapText="1"/>
    </xf>
    <xf numFmtId="0" fontId="15" fillId="3" borderId="11" xfId="0" applyFont="1" applyFill="1" applyBorder="1" applyAlignment="1" applyProtection="1">
      <alignment vertical="center" wrapText="1"/>
      <protection locked="0"/>
    </xf>
    <xf numFmtId="0" fontId="15" fillId="9" borderId="11" xfId="0" applyFont="1" applyFill="1" applyBorder="1" applyAlignment="1" applyProtection="1">
      <alignment vertical="center" wrapText="1"/>
      <protection locked="0"/>
    </xf>
    <xf numFmtId="0" fontId="16" fillId="3" borderId="10" xfId="0" applyFont="1" applyFill="1" applyBorder="1"/>
    <xf numFmtId="0" fontId="0" fillId="0" borderId="10" xfId="0" applyBorder="1"/>
    <xf numFmtId="0" fontId="40" fillId="10" borderId="0" xfId="0" applyFont="1" applyFill="1"/>
    <xf numFmtId="164" fontId="41" fillId="10" borderId="4" xfId="0" applyNumberFormat="1" applyFont="1" applyFill="1" applyBorder="1" applyAlignment="1" applyProtection="1">
      <alignment horizontal="left" vertical="center" wrapText="1"/>
      <protection locked="0"/>
    </xf>
    <xf numFmtId="0" fontId="41" fillId="10" borderId="4" xfId="0" applyFont="1" applyFill="1" applyBorder="1" applyAlignment="1" applyProtection="1">
      <alignment vertical="center" wrapText="1"/>
      <protection locked="0"/>
    </xf>
    <xf numFmtId="0" fontId="41" fillId="10" borderId="11" xfId="0" applyFont="1" applyFill="1" applyBorder="1" applyAlignment="1" applyProtection="1">
      <alignment vertical="center" wrapText="1"/>
      <protection locked="0"/>
    </xf>
    <xf numFmtId="49" fontId="15" fillId="10" borderId="3" xfId="0" applyNumberFormat="1" applyFont="1" applyFill="1" applyBorder="1" applyAlignment="1" applyProtection="1">
      <alignment horizontal="left" vertical="center"/>
      <protection locked="0"/>
    </xf>
    <xf numFmtId="167" fontId="15" fillId="3" borderId="3" xfId="0" applyNumberFormat="1" applyFont="1" applyFill="1" applyBorder="1" applyAlignment="1" applyProtection="1">
      <alignment horizontal="left" vertical="center"/>
      <protection locked="0"/>
    </xf>
    <xf numFmtId="0" fontId="42" fillId="10" borderId="4" xfId="0" applyFont="1" applyFill="1" applyBorder="1" applyAlignment="1" applyProtection="1">
      <alignment vertical="center" wrapText="1"/>
      <protection locked="0"/>
    </xf>
    <xf numFmtId="167" fontId="21" fillId="10" borderId="3" xfId="0" applyNumberFormat="1" applyFont="1" applyFill="1" applyBorder="1" applyAlignment="1" applyProtection="1">
      <alignment vertical="center"/>
      <protection locked="0"/>
    </xf>
    <xf numFmtId="164" fontId="21" fillId="10" borderId="4" xfId="0" applyNumberFormat="1" applyFont="1" applyFill="1" applyBorder="1" applyAlignment="1" applyProtection="1">
      <alignment vertical="center" wrapText="1"/>
      <protection locked="0"/>
    </xf>
    <xf numFmtId="0" fontId="21" fillId="10" borderId="4" xfId="0"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protection locked="0"/>
    </xf>
    <xf numFmtId="167" fontId="41" fillId="10" borderId="3" xfId="0" applyNumberFormat="1" applyFont="1" applyFill="1" applyBorder="1" applyAlignment="1" applyProtection="1">
      <alignment horizontal="lef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1">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006600"/>
      <color rgb="FF99FF99"/>
      <color rgb="FFCCFF66"/>
      <color rgb="FFFF9900"/>
      <color rgb="FF00FF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40" zoomScaleNormal="100" workbookViewId="0">
      <selection activeCell="B48" sqref="B48"/>
    </sheetView>
  </sheetViews>
  <sheetFormatPr defaultColWidth="0" defaultRowHeight="14" zeroHeight="1" x14ac:dyDescent="0.3"/>
  <cols>
    <col min="1" max="1" width="219.26953125" style="39" customWidth="1"/>
    <col min="2" max="2" width="33.26953125" style="38" customWidth="1"/>
    <col min="3" max="16384" width="8.7265625" hidden="1"/>
  </cols>
  <sheetData>
    <row r="1" spans="1:2" ht="23.25" customHeight="1" x14ac:dyDescent="0.3">
      <c r="A1" s="37" t="s">
        <v>0</v>
      </c>
    </row>
    <row r="2" spans="1:2" ht="33" customHeight="1" x14ac:dyDescent="0.3">
      <c r="A2" s="100" t="s">
        <v>1</v>
      </c>
    </row>
    <row r="3" spans="1:2" ht="17.25" customHeight="1" x14ac:dyDescent="0.3"/>
    <row r="4" spans="1:2" ht="23.25" customHeight="1" x14ac:dyDescent="0.3">
      <c r="A4" s="123" t="s">
        <v>2</v>
      </c>
    </row>
    <row r="5" spans="1:2" ht="17.25" customHeight="1" x14ac:dyDescent="0.3"/>
    <row r="6" spans="1:2" ht="23.25" customHeight="1" x14ac:dyDescent="0.3">
      <c r="A6" s="40" t="s">
        <v>3</v>
      </c>
    </row>
    <row r="7" spans="1:2" ht="17.25" customHeight="1" x14ac:dyDescent="0.3">
      <c r="A7" s="41" t="s">
        <v>4</v>
      </c>
    </row>
    <row r="8" spans="1:2" ht="17.25" customHeight="1" x14ac:dyDescent="0.3">
      <c r="A8" s="41" t="s">
        <v>5</v>
      </c>
    </row>
    <row r="9" spans="1:2" ht="17.25" customHeight="1" x14ac:dyDescent="0.3">
      <c r="A9" s="41"/>
    </row>
    <row r="10" spans="1:2" ht="23.25" customHeight="1" x14ac:dyDescent="0.25">
      <c r="A10" s="40" t="s">
        <v>6</v>
      </c>
      <c r="B10" s="67" t="s">
        <v>7</v>
      </c>
    </row>
    <row r="11" spans="1:2" ht="17.25" customHeight="1" x14ac:dyDescent="0.3">
      <c r="A11" s="42" t="s">
        <v>8</v>
      </c>
    </row>
    <row r="12" spans="1:2" ht="17.25" customHeight="1" x14ac:dyDescent="0.3">
      <c r="A12" s="41" t="s">
        <v>9</v>
      </c>
    </row>
    <row r="13" spans="1:2" ht="17.25" customHeight="1" x14ac:dyDescent="0.3">
      <c r="A13" s="41" t="s">
        <v>10</v>
      </c>
    </row>
    <row r="14" spans="1:2" ht="17.25" customHeight="1" x14ac:dyDescent="0.3">
      <c r="A14" s="43" t="s">
        <v>11</v>
      </c>
    </row>
    <row r="15" spans="1:2" ht="17.25" customHeight="1" x14ac:dyDescent="0.3">
      <c r="A15" s="41" t="s">
        <v>12</v>
      </c>
    </row>
    <row r="16" spans="1:2" ht="17.25" customHeight="1" x14ac:dyDescent="0.3">
      <c r="A16" s="41"/>
    </row>
    <row r="17" spans="1:1" ht="23.25" customHeight="1" x14ac:dyDescent="0.3">
      <c r="A17" s="40" t="s">
        <v>13</v>
      </c>
    </row>
    <row r="18" spans="1:1" ht="17.25" customHeight="1" x14ac:dyDescent="0.3">
      <c r="A18" s="43" t="s">
        <v>14</v>
      </c>
    </row>
    <row r="19" spans="1:1" ht="17.25" customHeight="1" x14ac:dyDescent="0.3">
      <c r="A19" s="43" t="s">
        <v>15</v>
      </c>
    </row>
    <row r="20" spans="1:1" ht="17.25" customHeight="1" x14ac:dyDescent="0.3">
      <c r="A20" s="63" t="s">
        <v>16</v>
      </c>
    </row>
    <row r="21" spans="1:1" ht="17.25" customHeight="1" x14ac:dyDescent="0.3">
      <c r="A21" s="44"/>
    </row>
    <row r="22" spans="1:1" ht="23.25" customHeight="1" x14ac:dyDescent="0.3">
      <c r="A22" s="40" t="s">
        <v>17</v>
      </c>
    </row>
    <row r="23" spans="1:1" ht="17.25" customHeight="1" x14ac:dyDescent="0.3">
      <c r="A23" s="44" t="s">
        <v>18</v>
      </c>
    </row>
    <row r="24" spans="1:1" ht="17.25" customHeight="1" x14ac:dyDescent="0.3">
      <c r="A24" s="44"/>
    </row>
    <row r="25" spans="1:1" ht="23.25" customHeight="1" x14ac:dyDescent="0.3">
      <c r="A25" s="40" t="s">
        <v>19</v>
      </c>
    </row>
    <row r="26" spans="1:1" ht="17.25" customHeight="1" x14ac:dyDescent="0.3">
      <c r="A26" s="45" t="s">
        <v>20</v>
      </c>
    </row>
    <row r="27" spans="1:1" ht="32.25" customHeight="1" x14ac:dyDescent="0.3">
      <c r="A27" s="43" t="s">
        <v>21</v>
      </c>
    </row>
    <row r="28" spans="1:1" ht="17.25" customHeight="1" x14ac:dyDescent="0.3">
      <c r="A28" s="45" t="s">
        <v>22</v>
      </c>
    </row>
    <row r="29" spans="1:1" ht="32.25" customHeight="1" x14ac:dyDescent="0.3">
      <c r="A29" s="43" t="s">
        <v>23</v>
      </c>
    </row>
    <row r="30" spans="1:1" ht="17.25" customHeight="1" x14ac:dyDescent="0.3">
      <c r="A30" s="45" t="s">
        <v>24</v>
      </c>
    </row>
    <row r="31" spans="1:1" ht="17.25" customHeight="1" x14ac:dyDescent="0.3">
      <c r="A31" s="43" t="s">
        <v>25</v>
      </c>
    </row>
    <row r="32" spans="1:1" ht="17.25" customHeight="1" x14ac:dyDescent="0.3">
      <c r="A32" s="45" t="s">
        <v>26</v>
      </c>
    </row>
    <row r="33" spans="1:1" ht="32.25" customHeight="1" x14ac:dyDescent="0.3">
      <c r="A33" s="43" t="s">
        <v>27</v>
      </c>
    </row>
    <row r="34" spans="1:1" ht="32.25" customHeight="1" x14ac:dyDescent="0.3">
      <c r="A34" s="42" t="s">
        <v>28</v>
      </c>
    </row>
    <row r="35" spans="1:1" ht="17.25" customHeight="1" x14ac:dyDescent="0.3">
      <c r="A35" s="45" t="s">
        <v>29</v>
      </c>
    </row>
    <row r="36" spans="1:1" ht="32.25" customHeight="1" x14ac:dyDescent="0.3">
      <c r="A36" s="43" t="s">
        <v>30</v>
      </c>
    </row>
    <row r="37" spans="1:1" ht="32.25" customHeight="1" x14ac:dyDescent="0.3">
      <c r="A37" s="43" t="s">
        <v>31</v>
      </c>
    </row>
    <row r="38" spans="1:1" ht="32.25" customHeight="1" x14ac:dyDescent="0.3">
      <c r="A38" s="43" t="s">
        <v>32</v>
      </c>
    </row>
    <row r="39" spans="1:1" ht="17.25" customHeight="1" x14ac:dyDescent="0.3">
      <c r="A39" s="42"/>
    </row>
    <row r="40" spans="1:1" ht="22.5" customHeight="1" x14ac:dyDescent="0.3">
      <c r="A40" s="40" t="s">
        <v>33</v>
      </c>
    </row>
    <row r="41" spans="1:1" ht="17.25" customHeight="1" x14ac:dyDescent="0.3">
      <c r="A41" s="49" t="s">
        <v>34</v>
      </c>
    </row>
    <row r="42" spans="1:1" ht="17.25" customHeight="1" x14ac:dyDescent="0.3">
      <c r="A42" s="46" t="s">
        <v>35</v>
      </c>
    </row>
    <row r="43" spans="1:1" ht="17.25" customHeight="1" x14ac:dyDescent="0.3">
      <c r="A43" s="44" t="s">
        <v>36</v>
      </c>
    </row>
    <row r="44" spans="1:1" ht="32.25" customHeight="1" x14ac:dyDescent="0.3">
      <c r="A44" s="44" t="s">
        <v>37</v>
      </c>
    </row>
    <row r="45" spans="1:1" ht="32.25" customHeight="1" x14ac:dyDescent="0.3">
      <c r="A45" s="44" t="s">
        <v>38</v>
      </c>
    </row>
    <row r="46" spans="1:1" ht="17.25" customHeight="1" x14ac:dyDescent="0.3">
      <c r="A46" s="47" t="s">
        <v>39</v>
      </c>
    </row>
    <row r="47" spans="1:1" ht="32.25" customHeight="1" x14ac:dyDescent="0.3">
      <c r="A47" s="43" t="s">
        <v>40</v>
      </c>
    </row>
    <row r="48" spans="1:1" ht="32.25" customHeight="1" x14ac:dyDescent="0.3">
      <c r="A48" s="43" t="s">
        <v>41</v>
      </c>
    </row>
    <row r="49" spans="1:1" ht="32.25" customHeight="1" x14ac:dyDescent="0.3">
      <c r="A49" s="44" t="s">
        <v>42</v>
      </c>
    </row>
    <row r="50" spans="1:1" ht="17.25" customHeight="1" x14ac:dyDescent="0.3">
      <c r="A50" s="44" t="s">
        <v>43</v>
      </c>
    </row>
    <row r="51" spans="1:1" x14ac:dyDescent="0.3">
      <c r="A51" s="44" t="s">
        <v>44</v>
      </c>
    </row>
    <row r="52" spans="1:1" ht="17.25" customHeight="1" x14ac:dyDescent="0.3">
      <c r="A52" s="44"/>
    </row>
    <row r="53" spans="1:1" ht="22.5" customHeight="1" x14ac:dyDescent="0.3">
      <c r="A53" s="40" t="s">
        <v>45</v>
      </c>
    </row>
    <row r="54" spans="1:1" ht="32.25" customHeight="1" x14ac:dyDescent="0.3">
      <c r="A54" s="125" t="s">
        <v>46</v>
      </c>
    </row>
    <row r="55" spans="1:1" ht="17.25" customHeight="1" x14ac:dyDescent="0.3">
      <c r="A55" s="48" t="s">
        <v>47</v>
      </c>
    </row>
    <row r="56" spans="1:1" ht="17.25" customHeight="1" x14ac:dyDescent="0.3">
      <c r="A56" s="49" t="s">
        <v>48</v>
      </c>
    </row>
    <row r="57" spans="1:1" ht="17.25" customHeight="1" x14ac:dyDescent="0.3">
      <c r="A57" s="63" t="s">
        <v>49</v>
      </c>
    </row>
    <row r="58" spans="1:1" ht="17.25" customHeight="1" x14ac:dyDescent="0.3">
      <c r="A58" s="124" t="s">
        <v>50</v>
      </c>
    </row>
    <row r="59" spans="1:1" x14ac:dyDescent="0.3"/>
    <row r="61" spans="1:1" hidden="1" x14ac:dyDescent="0.3">
      <c r="A61" s="50"/>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23622047244094491" right="0.23622047244094491" top="0.74803149606299213" bottom="0.74803149606299213" header="0.31496062992125984" footer="0.31496062992125984"/>
  <pageSetup paperSize="8" scale="85" orientation="portrait" r:id="rId7"/>
  <headerFooter>
    <oddFooter>&amp;LCE Expense Disclosure Workbook 2018&amp;C_x000D_&amp;1#&amp;"Calibri"&amp;10&amp;K000000 [IN-CONFIDENCE]&amp;RWorksheet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A9" sqref="A9:F9"/>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56" t="s">
        <v>51</v>
      </c>
      <c r="B1" s="156"/>
      <c r="C1" s="156"/>
      <c r="D1" s="156"/>
      <c r="E1" s="156"/>
      <c r="F1" s="156"/>
      <c r="G1" s="16"/>
      <c r="H1" s="16"/>
      <c r="I1" s="16"/>
      <c r="J1" s="16"/>
      <c r="K1" s="16"/>
    </row>
    <row r="2" spans="1:11" ht="21" customHeight="1" x14ac:dyDescent="0.25">
      <c r="A2" s="2" t="s">
        <v>52</v>
      </c>
      <c r="B2" s="157" t="s">
        <v>53</v>
      </c>
      <c r="C2" s="157"/>
      <c r="D2" s="157"/>
      <c r="E2" s="157"/>
      <c r="F2" s="157"/>
      <c r="G2" s="16"/>
      <c r="H2" s="16"/>
      <c r="I2" s="16"/>
      <c r="J2" s="16"/>
      <c r="K2" s="16"/>
    </row>
    <row r="3" spans="1:11" ht="15.5" x14ac:dyDescent="0.25">
      <c r="A3" s="2" t="s">
        <v>54</v>
      </c>
      <c r="B3" s="157" t="s">
        <v>55</v>
      </c>
      <c r="C3" s="157"/>
      <c r="D3" s="157"/>
      <c r="E3" s="157"/>
      <c r="F3" s="157"/>
      <c r="G3" s="16"/>
      <c r="H3" s="16"/>
      <c r="I3" s="16"/>
      <c r="J3" s="16"/>
      <c r="K3" s="16"/>
    </row>
    <row r="4" spans="1:11" ht="21" customHeight="1" x14ac:dyDescent="0.25">
      <c r="A4" s="2" t="s">
        <v>56</v>
      </c>
      <c r="B4" s="158">
        <v>45108</v>
      </c>
      <c r="C4" s="158"/>
      <c r="D4" s="158"/>
      <c r="E4" s="158"/>
      <c r="F4" s="158"/>
      <c r="G4" s="16"/>
      <c r="H4" s="16"/>
      <c r="I4" s="16"/>
      <c r="J4" s="16"/>
      <c r="K4" s="16"/>
    </row>
    <row r="5" spans="1:11" ht="21" customHeight="1" x14ac:dyDescent="0.25">
      <c r="A5" s="2" t="s">
        <v>57</v>
      </c>
      <c r="B5" s="158">
        <v>45473</v>
      </c>
      <c r="C5" s="158"/>
      <c r="D5" s="158"/>
      <c r="E5" s="158"/>
      <c r="F5" s="158"/>
      <c r="G5" s="16"/>
      <c r="H5" s="16"/>
      <c r="I5" s="16"/>
      <c r="J5" s="16"/>
      <c r="K5" s="16"/>
    </row>
    <row r="6" spans="1:11" ht="21" customHeight="1" x14ac:dyDescent="0.25">
      <c r="A6" s="2" t="s">
        <v>58</v>
      </c>
      <c r="B6" s="155" t="s">
        <v>59</v>
      </c>
      <c r="C6" s="155"/>
      <c r="D6" s="155"/>
      <c r="E6" s="155"/>
      <c r="F6" s="155"/>
      <c r="G6" s="22"/>
      <c r="H6" s="16"/>
      <c r="I6" s="16"/>
      <c r="J6" s="16"/>
      <c r="K6" s="16"/>
    </row>
    <row r="7" spans="1:11" ht="31" x14ac:dyDescent="0.25">
      <c r="A7" s="2" t="s">
        <v>60</v>
      </c>
      <c r="B7" s="154" t="s">
        <v>61</v>
      </c>
      <c r="C7" s="154"/>
      <c r="D7" s="154"/>
      <c r="E7" s="154"/>
      <c r="F7" s="154"/>
      <c r="G7" s="22"/>
      <c r="H7" s="16"/>
      <c r="I7" s="16"/>
      <c r="J7" s="16"/>
      <c r="K7" s="16"/>
    </row>
    <row r="8" spans="1:11" ht="25.5" customHeight="1" x14ac:dyDescent="0.25">
      <c r="A8" s="2" t="s">
        <v>62</v>
      </c>
      <c r="B8" s="154" t="s">
        <v>63</v>
      </c>
      <c r="C8" s="154"/>
      <c r="D8" s="154"/>
      <c r="E8" s="154"/>
      <c r="F8" s="154"/>
      <c r="G8" s="22"/>
      <c r="H8" s="16"/>
      <c r="I8" s="16"/>
      <c r="J8" s="16"/>
      <c r="K8" s="16"/>
    </row>
    <row r="9" spans="1:11" ht="66.75" customHeight="1" x14ac:dyDescent="0.25">
      <c r="A9" s="153" t="s">
        <v>64</v>
      </c>
      <c r="B9" s="153"/>
      <c r="C9" s="153"/>
      <c r="D9" s="153"/>
      <c r="E9" s="153"/>
      <c r="F9" s="153"/>
      <c r="G9" s="22"/>
      <c r="H9" s="16"/>
      <c r="I9" s="16"/>
      <c r="J9" s="16"/>
      <c r="K9" s="16"/>
    </row>
    <row r="10" spans="1:11" s="91" customFormat="1" ht="36" customHeight="1" x14ac:dyDescent="0.3">
      <c r="A10" s="85" t="s">
        <v>65</v>
      </c>
      <c r="B10" s="86" t="s">
        <v>66</v>
      </c>
      <c r="C10" s="86" t="s">
        <v>67</v>
      </c>
      <c r="D10" s="87"/>
      <c r="E10" s="88" t="s">
        <v>29</v>
      </c>
      <c r="F10" s="89" t="s">
        <v>68</v>
      </c>
      <c r="G10" s="90"/>
      <c r="H10" s="90"/>
      <c r="I10" s="90"/>
      <c r="J10" s="90"/>
      <c r="K10" s="90"/>
    </row>
    <row r="11" spans="1:11" ht="27.75" customHeight="1" x14ac:dyDescent="0.35">
      <c r="A11" s="7" t="s">
        <v>69</v>
      </c>
      <c r="B11" s="57">
        <f>B15+B16+B17</f>
        <v>16925.2</v>
      </c>
      <c r="C11" s="64" t="str">
        <f>IF(Travel!B6="",A34,Travel!B6)</f>
        <v>Figures include GST (where applicable)</v>
      </c>
      <c r="D11" s="5"/>
      <c r="E11" s="7" t="s">
        <v>70</v>
      </c>
      <c r="F11" s="31">
        <f>'Gifts and benefits'!C14</f>
        <v>1</v>
      </c>
      <c r="G11" s="28"/>
      <c r="H11" s="28"/>
      <c r="I11" s="28"/>
      <c r="J11" s="28"/>
      <c r="K11" s="28"/>
    </row>
    <row r="12" spans="1:11" ht="27.75" customHeight="1" x14ac:dyDescent="0.35">
      <c r="A12" s="7" t="s">
        <v>24</v>
      </c>
      <c r="B12" s="57">
        <f>Hospitality!B14</f>
        <v>0</v>
      </c>
      <c r="C12" s="64" t="str">
        <f>IF(Hospitality!B6="",A34,Hospitality!B6)</f>
        <v>Figures include GST (where applicable)</v>
      </c>
      <c r="D12" s="5"/>
      <c r="E12" s="7" t="s">
        <v>71</v>
      </c>
      <c r="F12" s="31">
        <f>'Gifts and benefits'!C15</f>
        <v>1</v>
      </c>
      <c r="G12" s="28"/>
      <c r="H12" s="28"/>
      <c r="I12" s="28"/>
      <c r="J12" s="28"/>
      <c r="K12" s="28"/>
    </row>
    <row r="13" spans="1:11" ht="27.75" customHeight="1" x14ac:dyDescent="0.25">
      <c r="A13" s="7" t="s">
        <v>72</v>
      </c>
      <c r="B13" s="57">
        <f>'All other expenses'!B27</f>
        <v>1954.6599999999999</v>
      </c>
      <c r="C13" s="64" t="str">
        <f>IF('All other expenses'!B6="",A34,'All other expenses'!B6)</f>
        <v>Figures include GST (where applicable)</v>
      </c>
      <c r="D13" s="5"/>
      <c r="E13" s="7" t="s">
        <v>73</v>
      </c>
      <c r="F13" s="31">
        <f>'Gifts and benefits'!C16</f>
        <v>0</v>
      </c>
      <c r="G13" s="16"/>
      <c r="H13" s="16"/>
      <c r="I13" s="16"/>
      <c r="J13" s="16"/>
      <c r="K13" s="16"/>
    </row>
    <row r="14" spans="1:11" ht="12.75" customHeight="1" x14ac:dyDescent="0.25">
      <c r="A14" s="6"/>
      <c r="B14" s="58"/>
      <c r="C14" s="65"/>
      <c r="D14" s="32"/>
      <c r="E14" s="5"/>
      <c r="F14" s="33"/>
      <c r="G14" s="16"/>
      <c r="H14" s="16"/>
      <c r="I14" s="16"/>
      <c r="J14" s="16"/>
      <c r="K14" s="16"/>
    </row>
    <row r="15" spans="1:11" ht="27.75" customHeight="1" x14ac:dyDescent="0.25">
      <c r="A15" s="8" t="s">
        <v>74</v>
      </c>
      <c r="B15" s="59">
        <f>Travel!B14</f>
        <v>0</v>
      </c>
      <c r="C15" s="66" t="str">
        <f>C11</f>
        <v>Figures include GST (where applicable)</v>
      </c>
      <c r="D15" s="5"/>
      <c r="E15" s="5"/>
      <c r="F15" s="33"/>
      <c r="G15" s="16"/>
      <c r="H15" s="16"/>
      <c r="I15" s="16"/>
      <c r="J15" s="16"/>
      <c r="K15" s="16"/>
    </row>
    <row r="16" spans="1:11" ht="27.75" customHeight="1" x14ac:dyDescent="0.25">
      <c r="A16" s="8" t="s">
        <v>75</v>
      </c>
      <c r="B16" s="59">
        <f>Travel!B78</f>
        <v>16557.46</v>
      </c>
      <c r="C16" s="66" t="str">
        <f>C11</f>
        <v>Figures include GST (where applicable)</v>
      </c>
      <c r="D16" s="34"/>
      <c r="E16" s="5"/>
      <c r="F16" s="35"/>
      <c r="G16" s="16"/>
      <c r="H16" s="16"/>
      <c r="I16" s="16"/>
      <c r="J16" s="16"/>
      <c r="K16" s="16"/>
    </row>
    <row r="17" spans="1:11" ht="27.75" customHeight="1" x14ac:dyDescent="0.25">
      <c r="A17" s="8" t="s">
        <v>76</v>
      </c>
      <c r="B17" s="59">
        <f>Travel!B90</f>
        <v>367.74</v>
      </c>
      <c r="C17" s="66" t="str">
        <f>C11</f>
        <v>Figures include GST (where applicable)</v>
      </c>
      <c r="D17" s="5"/>
      <c r="E17" s="5"/>
      <c r="F17" s="35"/>
      <c r="G17" s="16"/>
      <c r="H17" s="16"/>
      <c r="I17" s="16"/>
      <c r="J17" s="16"/>
      <c r="K17" s="16"/>
    </row>
    <row r="18" spans="1:11" ht="27.75" customHeight="1" x14ac:dyDescent="0.3">
      <c r="A18" s="16"/>
      <c r="B18" s="18"/>
      <c r="C18" s="16"/>
      <c r="D18" s="4"/>
      <c r="E18" s="4"/>
      <c r="F18" s="27"/>
      <c r="G18" s="16"/>
      <c r="H18" s="16"/>
      <c r="I18" s="16"/>
      <c r="J18" s="16"/>
      <c r="K18" s="16"/>
    </row>
    <row r="19" spans="1:11" ht="13" x14ac:dyDescent="0.3">
      <c r="A19" s="17" t="s">
        <v>77</v>
      </c>
      <c r="B19" s="18"/>
      <c r="C19" s="16"/>
      <c r="D19" s="16"/>
      <c r="E19" s="16"/>
      <c r="F19" s="16"/>
      <c r="G19" s="16"/>
      <c r="H19" s="16"/>
      <c r="I19" s="16"/>
      <c r="J19" s="16"/>
      <c r="K19" s="16"/>
    </row>
    <row r="20" spans="1:11" x14ac:dyDescent="0.25">
      <c r="A20" s="19" t="s">
        <v>78</v>
      </c>
      <c r="D20" s="16"/>
      <c r="E20" s="16"/>
      <c r="F20" s="16"/>
      <c r="G20" s="16"/>
      <c r="H20" s="16"/>
      <c r="I20" s="16"/>
      <c r="J20" s="16"/>
      <c r="K20" s="16"/>
    </row>
    <row r="21" spans="1:11" ht="12.65" customHeight="1" x14ac:dyDescent="0.25">
      <c r="A21" s="19" t="s">
        <v>79</v>
      </c>
      <c r="D21" s="16"/>
      <c r="E21" s="16"/>
      <c r="F21" s="16"/>
      <c r="G21" s="16"/>
      <c r="H21" s="16"/>
      <c r="I21" s="16"/>
      <c r="J21" s="16"/>
      <c r="K21" s="16"/>
    </row>
    <row r="22" spans="1:11" ht="12.65" customHeight="1" x14ac:dyDescent="0.25">
      <c r="A22" s="19" t="s">
        <v>80</v>
      </c>
      <c r="D22" s="16"/>
      <c r="E22" s="16"/>
      <c r="F22" s="16"/>
      <c r="G22" s="16"/>
      <c r="H22" s="16"/>
      <c r="I22" s="16"/>
      <c r="J22" s="16"/>
      <c r="K22" s="16"/>
    </row>
    <row r="23" spans="1:11" ht="12.65" customHeight="1" x14ac:dyDescent="0.25">
      <c r="A23" s="19" t="s">
        <v>81</v>
      </c>
      <c r="D23" s="16"/>
      <c r="E23" s="16"/>
      <c r="F23" s="16"/>
      <c r="G23" s="16"/>
      <c r="H23" s="16"/>
      <c r="I23" s="16"/>
      <c r="J23" s="16"/>
      <c r="K23" s="16"/>
    </row>
    <row r="24" spans="1:11" x14ac:dyDescent="0.25">
      <c r="A24" s="25"/>
      <c r="B24" s="16"/>
      <c r="C24" s="16"/>
      <c r="D24" s="16"/>
      <c r="E24" s="16"/>
      <c r="F24" s="16"/>
      <c r="G24" s="16"/>
      <c r="H24" s="16"/>
      <c r="I24" s="16"/>
      <c r="J24" s="16"/>
      <c r="K24" s="16"/>
    </row>
    <row r="25" spans="1:11" ht="13" hidden="1" x14ac:dyDescent="0.3">
      <c r="A25" s="11" t="s">
        <v>82</v>
      </c>
      <c r="B25" s="12"/>
      <c r="C25" s="12"/>
      <c r="D25" s="12"/>
      <c r="E25" s="12"/>
      <c r="F25" s="12"/>
      <c r="G25" s="16"/>
      <c r="H25" s="16"/>
      <c r="I25" s="16"/>
      <c r="J25" s="16"/>
      <c r="K25" s="16"/>
    </row>
    <row r="26" spans="1:11" ht="12.75" hidden="1" customHeight="1" x14ac:dyDescent="0.25">
      <c r="A26" s="10" t="s">
        <v>83</v>
      </c>
      <c r="B26" s="3"/>
      <c r="C26" s="3"/>
      <c r="D26" s="10"/>
      <c r="E26" s="10"/>
      <c r="F26" s="10"/>
      <c r="G26" s="16"/>
      <c r="H26" s="16"/>
      <c r="I26" s="16"/>
      <c r="J26" s="16"/>
      <c r="K26" s="16"/>
    </row>
    <row r="27" spans="1:11" hidden="1" x14ac:dyDescent="0.25">
      <c r="A27" s="9" t="s">
        <v>84</v>
      </c>
      <c r="B27" s="9"/>
      <c r="C27" s="9"/>
      <c r="D27" s="9"/>
      <c r="E27" s="9"/>
      <c r="F27" s="9"/>
      <c r="G27" s="16"/>
      <c r="H27" s="16"/>
      <c r="I27" s="16"/>
      <c r="J27" s="16"/>
      <c r="K27" s="16"/>
    </row>
    <row r="28" spans="1:11" hidden="1" x14ac:dyDescent="0.25">
      <c r="A28" s="9" t="s">
        <v>85</v>
      </c>
      <c r="B28" s="9"/>
      <c r="C28" s="9"/>
      <c r="D28" s="9"/>
      <c r="E28" s="9"/>
      <c r="F28" s="9"/>
      <c r="G28" s="16"/>
      <c r="H28" s="16"/>
      <c r="I28" s="16"/>
      <c r="J28" s="16"/>
      <c r="K28" s="16"/>
    </row>
    <row r="29" spans="1:11" hidden="1" x14ac:dyDescent="0.25">
      <c r="A29" s="10" t="s">
        <v>86</v>
      </c>
      <c r="B29" s="10"/>
      <c r="C29" s="10"/>
      <c r="D29" s="10"/>
      <c r="E29" s="10"/>
      <c r="F29" s="10"/>
      <c r="G29" s="16"/>
      <c r="H29" s="16"/>
      <c r="I29" s="16"/>
      <c r="J29" s="16"/>
      <c r="K29" s="16"/>
    </row>
    <row r="30" spans="1:11" hidden="1" x14ac:dyDescent="0.25">
      <c r="A30" s="10" t="s">
        <v>87</v>
      </c>
      <c r="B30" s="10"/>
      <c r="C30" s="10"/>
      <c r="D30" s="10"/>
      <c r="E30" s="10"/>
      <c r="F30" s="10"/>
      <c r="G30" s="16"/>
      <c r="H30" s="16"/>
      <c r="I30" s="16"/>
      <c r="J30" s="16"/>
      <c r="K30" s="16"/>
    </row>
    <row r="31" spans="1:11" hidden="1" x14ac:dyDescent="0.25">
      <c r="A31" s="9" t="s">
        <v>88</v>
      </c>
      <c r="B31" s="9"/>
      <c r="C31" s="9"/>
      <c r="D31" s="9"/>
      <c r="E31" s="9"/>
      <c r="F31" s="9"/>
      <c r="G31" s="16"/>
      <c r="H31" s="16"/>
      <c r="I31" s="16"/>
      <c r="J31" s="16"/>
      <c r="K31" s="16"/>
    </row>
    <row r="32" spans="1:11" hidden="1" x14ac:dyDescent="0.25">
      <c r="A32" s="9" t="s">
        <v>89</v>
      </c>
      <c r="B32" s="9"/>
      <c r="C32" s="9"/>
      <c r="D32" s="9"/>
      <c r="E32" s="9"/>
      <c r="F32" s="9"/>
      <c r="G32" s="16"/>
      <c r="H32" s="16"/>
      <c r="I32" s="16"/>
      <c r="J32" s="16"/>
      <c r="K32" s="16"/>
    </row>
    <row r="33" spans="1:11" hidden="1" x14ac:dyDescent="0.25">
      <c r="A33" s="9" t="s">
        <v>90</v>
      </c>
      <c r="B33" s="9"/>
      <c r="C33" s="9"/>
      <c r="D33" s="9"/>
      <c r="E33" s="9"/>
      <c r="F33" s="9"/>
      <c r="G33" s="16"/>
      <c r="H33" s="16"/>
      <c r="I33" s="16"/>
      <c r="J33" s="16"/>
      <c r="K33" s="16"/>
    </row>
    <row r="34" spans="1:11" hidden="1" x14ac:dyDescent="0.25">
      <c r="A34" s="10" t="s">
        <v>91</v>
      </c>
      <c r="B34" s="10"/>
      <c r="C34" s="10"/>
      <c r="D34" s="10"/>
      <c r="E34" s="10"/>
      <c r="F34" s="10"/>
      <c r="G34" s="16"/>
      <c r="H34" s="16"/>
      <c r="I34" s="16"/>
      <c r="J34" s="16"/>
      <c r="K34" s="16"/>
    </row>
    <row r="35" spans="1:11" hidden="1" x14ac:dyDescent="0.25">
      <c r="A35" s="10" t="s">
        <v>92</v>
      </c>
      <c r="B35" s="10"/>
      <c r="C35" s="10"/>
      <c r="D35" s="10"/>
      <c r="E35" s="10"/>
      <c r="F35" s="10"/>
      <c r="G35" s="16"/>
      <c r="H35" s="16"/>
      <c r="I35" s="16"/>
      <c r="J35" s="16"/>
      <c r="K35" s="16"/>
    </row>
    <row r="36" spans="1:11" hidden="1" x14ac:dyDescent="0.25">
      <c r="A36" s="9" t="s">
        <v>93</v>
      </c>
      <c r="B36" s="61"/>
      <c r="C36" s="61"/>
      <c r="D36" s="61"/>
      <c r="E36" s="61"/>
      <c r="F36" s="61"/>
      <c r="G36" s="16"/>
      <c r="H36" s="16"/>
      <c r="I36" s="16"/>
      <c r="J36" s="16"/>
      <c r="K36" s="16"/>
    </row>
    <row r="37" spans="1:11" hidden="1" x14ac:dyDescent="0.25">
      <c r="A37" s="9" t="s">
        <v>61</v>
      </c>
      <c r="B37" s="61"/>
      <c r="C37" s="61"/>
      <c r="D37" s="61"/>
      <c r="E37" s="61"/>
      <c r="F37" s="61"/>
      <c r="G37" s="16"/>
      <c r="H37" s="16"/>
      <c r="I37" s="16"/>
      <c r="J37" s="16"/>
      <c r="K37" s="16"/>
    </row>
    <row r="38" spans="1:11" hidden="1" x14ac:dyDescent="0.25">
      <c r="A38" s="9" t="s">
        <v>94</v>
      </c>
      <c r="B38" s="61"/>
      <c r="C38" s="61"/>
      <c r="D38" s="61"/>
      <c r="E38" s="61"/>
      <c r="F38" s="61"/>
      <c r="G38" s="16"/>
      <c r="H38" s="16"/>
      <c r="I38" s="16"/>
      <c r="J38" s="16"/>
      <c r="K38" s="16"/>
    </row>
    <row r="39" spans="1:11" hidden="1" x14ac:dyDescent="0.25">
      <c r="A39" s="10" t="s">
        <v>95</v>
      </c>
      <c r="B39" s="3"/>
      <c r="C39" s="3"/>
      <c r="D39" s="3"/>
      <c r="E39" s="3"/>
      <c r="F39" s="3"/>
      <c r="G39" s="16"/>
      <c r="H39" s="16"/>
      <c r="I39" s="16"/>
      <c r="J39" s="16"/>
      <c r="K39" s="16"/>
    </row>
    <row r="40" spans="1:11" hidden="1" x14ac:dyDescent="0.25">
      <c r="A40" s="3" t="s">
        <v>96</v>
      </c>
      <c r="B40" s="3"/>
      <c r="C40" s="3"/>
      <c r="D40" s="3"/>
      <c r="E40" s="3"/>
      <c r="F40" s="3"/>
      <c r="G40" s="16"/>
      <c r="H40" s="16"/>
      <c r="I40" s="16"/>
      <c r="J40" s="16"/>
      <c r="K40" s="16"/>
    </row>
    <row r="41" spans="1:11" hidden="1" x14ac:dyDescent="0.25">
      <c r="A41" s="3" t="s">
        <v>97</v>
      </c>
      <c r="B41" s="3"/>
      <c r="C41" s="3"/>
      <c r="D41" s="3"/>
      <c r="E41" s="3"/>
      <c r="F41" s="3"/>
      <c r="G41" s="16"/>
      <c r="H41" s="16"/>
      <c r="I41" s="16"/>
      <c r="J41" s="16"/>
      <c r="K41" s="16"/>
    </row>
    <row r="42" spans="1:11" hidden="1" x14ac:dyDescent="0.25">
      <c r="A42" s="3" t="s">
        <v>98</v>
      </c>
      <c r="B42" s="3"/>
      <c r="C42" s="3"/>
      <c r="D42" s="3"/>
      <c r="E42" s="3"/>
      <c r="F42" s="3"/>
      <c r="G42" s="16"/>
      <c r="H42" s="16"/>
      <c r="I42" s="16"/>
      <c r="J42" s="16"/>
      <c r="K42" s="16"/>
    </row>
    <row r="43" spans="1:11" hidden="1" x14ac:dyDescent="0.25">
      <c r="A43" s="3" t="s">
        <v>99</v>
      </c>
      <c r="B43" s="3"/>
      <c r="C43" s="3"/>
      <c r="D43" s="3"/>
      <c r="E43" s="3"/>
      <c r="F43" s="3"/>
      <c r="G43" s="16"/>
      <c r="H43" s="16"/>
      <c r="I43" s="16"/>
      <c r="J43" s="16"/>
      <c r="K43" s="16"/>
    </row>
    <row r="44" spans="1:11" hidden="1" x14ac:dyDescent="0.25">
      <c r="A44" s="3" t="s">
        <v>100</v>
      </c>
      <c r="B44" s="3"/>
      <c r="C44" s="3"/>
      <c r="D44" s="3"/>
      <c r="E44" s="3"/>
      <c r="F44" s="3"/>
      <c r="G44" s="16"/>
      <c r="H44" s="16"/>
      <c r="I44" s="16"/>
      <c r="J44" s="16"/>
      <c r="K44" s="16"/>
    </row>
    <row r="45" spans="1:11" hidden="1" x14ac:dyDescent="0.25">
      <c r="A45" s="62" t="s">
        <v>101</v>
      </c>
      <c r="B45" s="61"/>
      <c r="C45" s="61"/>
      <c r="D45" s="61"/>
      <c r="E45" s="61"/>
      <c r="F45" s="61"/>
      <c r="G45" s="16"/>
      <c r="H45" s="16"/>
      <c r="I45" s="16"/>
      <c r="J45" s="16"/>
      <c r="K45" s="16"/>
    </row>
    <row r="46" spans="1:11" hidden="1" x14ac:dyDescent="0.25">
      <c r="A46" s="61" t="s">
        <v>102</v>
      </c>
      <c r="B46" s="61"/>
      <c r="C46" s="61"/>
      <c r="D46" s="61"/>
      <c r="E46" s="61"/>
      <c r="F46" s="61"/>
      <c r="G46" s="16"/>
      <c r="H46" s="16"/>
      <c r="I46" s="16"/>
      <c r="J46" s="16"/>
      <c r="K46" s="16"/>
    </row>
    <row r="47" spans="1:11" hidden="1" x14ac:dyDescent="0.25">
      <c r="A47" s="36">
        <v>-20000</v>
      </c>
      <c r="B47" s="3"/>
      <c r="C47" s="3"/>
      <c r="D47" s="3"/>
      <c r="E47" s="3"/>
      <c r="F47" s="3"/>
      <c r="G47" s="16"/>
      <c r="H47" s="16"/>
      <c r="I47" s="16"/>
      <c r="J47" s="16"/>
      <c r="K47" s="16"/>
    </row>
    <row r="48" spans="1:11" ht="25" hidden="1" x14ac:dyDescent="0.25">
      <c r="A48" s="79" t="s">
        <v>103</v>
      </c>
      <c r="B48" s="61"/>
      <c r="C48" s="61"/>
      <c r="D48" s="61"/>
      <c r="E48" s="61"/>
      <c r="F48" s="61"/>
      <c r="G48" s="16"/>
      <c r="H48" s="16"/>
      <c r="I48" s="16"/>
      <c r="J48" s="16"/>
      <c r="K48" s="16"/>
    </row>
    <row r="49" spans="1:11" ht="25" hidden="1" x14ac:dyDescent="0.25">
      <c r="A49" s="79" t="s">
        <v>104</v>
      </c>
      <c r="B49" s="61"/>
      <c r="C49" s="61"/>
      <c r="D49" s="61"/>
      <c r="E49" s="61"/>
      <c r="F49" s="61"/>
      <c r="G49" s="16"/>
      <c r="H49" s="16"/>
      <c r="I49" s="16"/>
      <c r="J49" s="16"/>
      <c r="K49" s="16"/>
    </row>
    <row r="50" spans="1:11" ht="25" hidden="1" x14ac:dyDescent="0.25">
      <c r="A50" s="80" t="s">
        <v>105</v>
      </c>
      <c r="B50" s="3"/>
      <c r="C50" s="3"/>
      <c r="D50" s="3"/>
      <c r="E50" s="3"/>
      <c r="F50" s="3"/>
      <c r="G50" s="16"/>
      <c r="H50" s="16"/>
      <c r="I50" s="16"/>
      <c r="J50" s="16"/>
      <c r="K50" s="16"/>
    </row>
    <row r="51" spans="1:11" ht="25" hidden="1" x14ac:dyDescent="0.25">
      <c r="A51" s="80" t="s">
        <v>106</v>
      </c>
      <c r="B51" s="3"/>
      <c r="C51" s="3"/>
      <c r="D51" s="3"/>
      <c r="E51" s="3"/>
      <c r="F51" s="3"/>
      <c r="G51" s="16"/>
      <c r="H51" s="16"/>
      <c r="I51" s="16"/>
      <c r="J51" s="16"/>
      <c r="K51" s="16"/>
    </row>
    <row r="52" spans="1:11" ht="37.5" hidden="1" x14ac:dyDescent="0.3">
      <c r="A52" s="80" t="s">
        <v>107</v>
      </c>
      <c r="B52" s="72"/>
      <c r="C52" s="72"/>
      <c r="D52" s="72"/>
      <c r="E52" s="10"/>
      <c r="F52" s="10"/>
      <c r="G52" s="16"/>
      <c r="H52" s="16"/>
      <c r="I52" s="16"/>
      <c r="J52" s="16"/>
      <c r="K52" s="16"/>
    </row>
    <row r="53" spans="1:11" ht="13" hidden="1" x14ac:dyDescent="0.3">
      <c r="A53" s="77" t="s">
        <v>108</v>
      </c>
      <c r="B53" s="71"/>
      <c r="C53" s="71"/>
      <c r="D53" s="71"/>
      <c r="E53" s="9"/>
      <c r="F53" s="9" t="b">
        <v>1</v>
      </c>
      <c r="G53" s="16"/>
      <c r="H53" s="16"/>
      <c r="I53" s="16"/>
      <c r="J53" s="16"/>
      <c r="K53" s="16"/>
    </row>
    <row r="54" spans="1:11" ht="13" hidden="1" x14ac:dyDescent="0.3">
      <c r="A54" s="78" t="s">
        <v>109</v>
      </c>
      <c r="B54" s="77"/>
      <c r="C54" s="77"/>
      <c r="D54" s="77"/>
      <c r="E54" s="9"/>
      <c r="F54" s="9" t="b">
        <v>0</v>
      </c>
      <c r="G54" s="16"/>
      <c r="H54" s="16"/>
      <c r="I54" s="16"/>
      <c r="J54" s="16"/>
      <c r="K54" s="16"/>
    </row>
    <row r="55" spans="1:11" ht="13" hidden="1" x14ac:dyDescent="0.25">
      <c r="A55" s="81"/>
      <c r="B55" s="73">
        <f>COUNT(Travel!B12:B13)</f>
        <v>0</v>
      </c>
      <c r="C55" s="73"/>
      <c r="D55" s="73">
        <f>COUNTIF(Travel!D12:D13,"*")</f>
        <v>0</v>
      </c>
      <c r="E55" s="74"/>
      <c r="F55" s="74" t="b">
        <f>MIN(B55,D55)=MAX(B55,D55)</f>
        <v>1</v>
      </c>
      <c r="G55" s="16"/>
      <c r="H55" s="16"/>
      <c r="I55" s="16"/>
      <c r="J55" s="16"/>
      <c r="K55" s="16"/>
    </row>
    <row r="56" spans="1:11" ht="13" hidden="1" x14ac:dyDescent="0.25">
      <c r="A56" s="81" t="s">
        <v>110</v>
      </c>
      <c r="B56" s="73">
        <f>COUNT(Travel!B18:B77)</f>
        <v>58</v>
      </c>
      <c r="C56" s="73"/>
      <c r="D56" s="73">
        <f>COUNTIF(Travel!D18:D77,"*")</f>
        <v>58</v>
      </c>
      <c r="E56" s="74"/>
      <c r="F56" s="74" t="b">
        <f>MIN(B56,D56)=MAX(B56,D56)</f>
        <v>1</v>
      </c>
    </row>
    <row r="57" spans="1:11" ht="13" hidden="1" x14ac:dyDescent="0.3">
      <c r="A57" s="82"/>
      <c r="B57" s="73">
        <f>COUNT(Travel!B82:B89)</f>
        <v>7</v>
      </c>
      <c r="C57" s="73"/>
      <c r="D57" s="73">
        <f>COUNTIF(Travel!D82:D89,"*")</f>
        <v>7</v>
      </c>
      <c r="E57" s="74"/>
      <c r="F57" s="74" t="b">
        <f>MIN(B57,D57)=MAX(B57,D57)</f>
        <v>1</v>
      </c>
    </row>
    <row r="58" spans="1:11" ht="13" hidden="1" x14ac:dyDescent="0.3">
      <c r="A58" s="83" t="s">
        <v>111</v>
      </c>
      <c r="B58" s="75">
        <f>COUNT(Hospitality!B11:B13)</f>
        <v>0</v>
      </c>
      <c r="C58" s="75"/>
      <c r="D58" s="75">
        <f>COUNTIF(Hospitality!D11:D13,"*")</f>
        <v>0</v>
      </c>
      <c r="E58" s="76"/>
      <c r="F58" s="76" t="b">
        <f>MIN(B58,D58)=MAX(B58,D58)</f>
        <v>1</v>
      </c>
    </row>
    <row r="59" spans="1:11" ht="13" hidden="1" x14ac:dyDescent="0.3">
      <c r="A59" s="84" t="s">
        <v>112</v>
      </c>
      <c r="B59" s="74">
        <f>COUNT('All other expenses'!B11:B26)</f>
        <v>13</v>
      </c>
      <c r="C59" s="74"/>
      <c r="D59" s="74">
        <f>COUNTIF('All other expenses'!D11:D26,"*")</f>
        <v>13</v>
      </c>
      <c r="E59" s="74"/>
      <c r="F59" s="74" t="b">
        <f>MIN(B59,D59)=MAX(B59,D59)</f>
        <v>1</v>
      </c>
    </row>
    <row r="60" spans="1:11" ht="13" hidden="1" x14ac:dyDescent="0.3">
      <c r="A60" s="83" t="s">
        <v>113</v>
      </c>
      <c r="B60" s="75">
        <f>COUNTIF('Gifts and benefits'!B11:B13,"*")</f>
        <v>1</v>
      </c>
      <c r="C60" s="75">
        <f>COUNTIF('Gifts and benefits'!C11:C13,"*")</f>
        <v>1</v>
      </c>
      <c r="D60" s="75"/>
      <c r="E60" s="75">
        <f>COUNTA('Gifts and benefits'!E11:E13)</f>
        <v>1</v>
      </c>
      <c r="F60" s="76"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8">
    <cfRule type="cellIs" dxfId="0" priority="1" operator="equal">
      <formula>$A$36</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FAEB26FD-7E0A-4438-BFD8-54C05C08B12C}"/>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2018&amp;C_x000D_&amp;1#&amp;"Calibri"&amp;10&amp;K000000 [IN-CONFIDENCE]&amp;RWorksheet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312"/>
  <sheetViews>
    <sheetView topLeftCell="A62" zoomScaleNormal="100" workbookViewId="0">
      <selection activeCell="C20" sqref="C20"/>
    </sheetView>
  </sheetViews>
  <sheetFormatPr defaultColWidth="0" defaultRowHeight="12.75" customHeight="1" zeroHeight="1" x14ac:dyDescent="0.25"/>
  <cols>
    <col min="1" max="1" width="35.7265625" customWidth="1"/>
    <col min="2" max="2" width="14.26953125" customWidth="1"/>
    <col min="3" max="3" width="71.453125" customWidth="1"/>
    <col min="4" max="4" width="50" customWidth="1"/>
    <col min="5" max="5" width="21.453125" style="140" customWidth="1"/>
    <col min="6" max="8" width="9.1796875" hidden="1" customWidth="1"/>
    <col min="9" max="13" width="0" hidden="1" customWidth="1"/>
    <col min="14" max="16384" width="9.1796875" hidden="1"/>
  </cols>
  <sheetData>
    <row r="1" spans="1:5" ht="26.25" customHeight="1" x14ac:dyDescent="0.25">
      <c r="A1" s="161" t="s">
        <v>114</v>
      </c>
      <c r="B1" s="161"/>
      <c r="C1" s="161"/>
      <c r="D1" s="161"/>
      <c r="E1" s="161"/>
    </row>
    <row r="2" spans="1:5" ht="21" customHeight="1" x14ac:dyDescent="0.25">
      <c r="A2" s="2" t="s">
        <v>115</v>
      </c>
      <c r="B2" s="159" t="str">
        <f>'Summary and sign-off'!B2:F2</f>
        <v xml:space="preserve">Ministry of Housing and Urban Development </v>
      </c>
      <c r="C2" s="159"/>
      <c r="D2" s="159"/>
      <c r="E2" s="159"/>
    </row>
    <row r="3" spans="1:5" ht="31" x14ac:dyDescent="0.25">
      <c r="A3" s="2" t="s">
        <v>116</v>
      </c>
      <c r="B3" s="159" t="str">
        <f>'Summary and sign-off'!B3:F3</f>
        <v>Andrew Crisp</v>
      </c>
      <c r="C3" s="159"/>
      <c r="D3" s="159"/>
      <c r="E3" s="159"/>
    </row>
    <row r="4" spans="1:5" ht="21" customHeight="1" x14ac:dyDescent="0.25">
      <c r="A4" s="2" t="s">
        <v>117</v>
      </c>
      <c r="B4" s="159">
        <f>'Summary and sign-off'!B4:F4</f>
        <v>45108</v>
      </c>
      <c r="C4" s="159"/>
      <c r="D4" s="159"/>
      <c r="E4" s="159"/>
    </row>
    <row r="5" spans="1:5" ht="21" customHeight="1" x14ac:dyDescent="0.25">
      <c r="A5" s="2" t="s">
        <v>118</v>
      </c>
      <c r="B5" s="159">
        <f>'Summary and sign-off'!B5:F5</f>
        <v>45473</v>
      </c>
      <c r="C5" s="159"/>
      <c r="D5" s="159"/>
      <c r="E5" s="159"/>
    </row>
    <row r="6" spans="1:5" ht="21" customHeight="1" x14ac:dyDescent="0.25">
      <c r="A6" s="2" t="s">
        <v>119</v>
      </c>
      <c r="B6" s="154" t="s">
        <v>84</v>
      </c>
      <c r="C6" s="154"/>
      <c r="D6" s="154"/>
      <c r="E6" s="154"/>
    </row>
    <row r="7" spans="1:5" ht="21" customHeight="1" x14ac:dyDescent="0.25">
      <c r="A7" s="2" t="s">
        <v>58</v>
      </c>
      <c r="B7" s="154" t="s">
        <v>87</v>
      </c>
      <c r="C7" s="154"/>
      <c r="D7" s="154"/>
      <c r="E7" s="154"/>
    </row>
    <row r="8" spans="1:5" ht="36" customHeight="1" x14ac:dyDescent="0.25">
      <c r="A8" s="163" t="s">
        <v>120</v>
      </c>
      <c r="B8" s="164"/>
      <c r="C8" s="164"/>
      <c r="D8" s="164"/>
      <c r="E8" s="164"/>
    </row>
    <row r="9" spans="1:5" ht="36" customHeight="1" x14ac:dyDescent="0.25">
      <c r="A9" s="165" t="s">
        <v>121</v>
      </c>
      <c r="B9" s="166"/>
      <c r="C9" s="166"/>
      <c r="D9" s="166"/>
      <c r="E9" s="166"/>
    </row>
    <row r="10" spans="1:5" ht="24.75" customHeight="1" x14ac:dyDescent="0.25">
      <c r="A10" s="162" t="s">
        <v>122</v>
      </c>
      <c r="B10" s="167"/>
      <c r="C10" s="162"/>
      <c r="D10" s="162"/>
      <c r="E10" s="162"/>
    </row>
    <row r="11" spans="1:5" ht="28.5" customHeight="1" x14ac:dyDescent="0.25">
      <c r="A11" s="23" t="s">
        <v>123</v>
      </c>
      <c r="B11" s="23" t="s">
        <v>124</v>
      </c>
      <c r="C11" s="23" t="s">
        <v>125</v>
      </c>
      <c r="D11" s="23" t="s">
        <v>126</v>
      </c>
      <c r="E11" s="133" t="s">
        <v>127</v>
      </c>
    </row>
    <row r="12" spans="1:5" s="1" customFormat="1" ht="13" x14ac:dyDescent="0.25">
      <c r="A12" s="148" t="s">
        <v>270</v>
      </c>
      <c r="B12" s="149"/>
      <c r="C12" s="150"/>
      <c r="D12" s="113"/>
      <c r="E12" s="134"/>
    </row>
    <row r="13" spans="1:5" s="1" customFormat="1" ht="16.5" customHeight="1" x14ac:dyDescent="0.25">
      <c r="A13" s="101"/>
      <c r="B13" s="102"/>
      <c r="C13" s="103"/>
      <c r="D13" s="103"/>
      <c r="E13" s="135"/>
    </row>
    <row r="14" spans="1:5" ht="19.5" customHeight="1" x14ac:dyDescent="0.25">
      <c r="A14" s="69" t="s">
        <v>128</v>
      </c>
      <c r="B14" s="70">
        <f>SUM(B12:B13)</f>
        <v>0</v>
      </c>
      <c r="C14" s="122" t="str">
        <f>IF(SUBTOTAL(3,B12:B13)=SUBTOTAL(103,B12:B13),'Summary and sign-off'!$A$48,'Summary and sign-off'!$A$49)</f>
        <v>Check - there are no hidden rows with data</v>
      </c>
      <c r="D14" s="160" t="str">
        <f>IF('Summary and sign-off'!F55='Summary and sign-off'!F54,'Summary and sign-off'!A51,'Summary and sign-off'!A50)</f>
        <v>Check - each entry provides sufficient information</v>
      </c>
      <c r="E14" s="160"/>
    </row>
    <row r="15" spans="1:5" ht="10.5" customHeight="1" x14ac:dyDescent="0.3">
      <c r="A15" s="16"/>
      <c r="B15" s="18"/>
      <c r="C15" s="16"/>
      <c r="D15" s="16"/>
      <c r="E15" s="136"/>
    </row>
    <row r="16" spans="1:5" ht="24.75" customHeight="1" x14ac:dyDescent="0.25">
      <c r="A16" s="162" t="s">
        <v>129</v>
      </c>
      <c r="B16" s="162"/>
      <c r="C16" s="162"/>
      <c r="D16" s="162"/>
      <c r="E16" s="162"/>
    </row>
    <row r="17" spans="1:5" ht="32.5" customHeight="1" x14ac:dyDescent="0.25">
      <c r="A17" s="23" t="s">
        <v>123</v>
      </c>
      <c r="B17" s="23" t="s">
        <v>66</v>
      </c>
      <c r="C17" s="23" t="s">
        <v>130</v>
      </c>
      <c r="D17" s="23" t="s">
        <v>126</v>
      </c>
      <c r="E17" s="133" t="s">
        <v>127</v>
      </c>
    </row>
    <row r="18" spans="1:5" s="1" customFormat="1" ht="39" customHeight="1" x14ac:dyDescent="0.25">
      <c r="A18" s="127" t="s">
        <v>131</v>
      </c>
      <c r="B18" s="126">
        <v>450.63</v>
      </c>
      <c r="C18" s="113" t="s">
        <v>132</v>
      </c>
      <c r="D18" s="113" t="s">
        <v>133</v>
      </c>
      <c r="E18" s="134" t="s">
        <v>134</v>
      </c>
    </row>
    <row r="19" spans="1:5" s="1" customFormat="1" ht="27.75" customHeight="1" x14ac:dyDescent="0.25">
      <c r="A19" s="127"/>
      <c r="B19" s="126">
        <v>104.5</v>
      </c>
      <c r="C19" s="113"/>
      <c r="D19" s="113" t="s">
        <v>135</v>
      </c>
      <c r="E19" s="134" t="s">
        <v>134</v>
      </c>
    </row>
    <row r="20" spans="1:5" s="1" customFormat="1" ht="27.75" customHeight="1" x14ac:dyDescent="0.25">
      <c r="A20" s="127"/>
      <c r="B20" s="126">
        <v>95.2</v>
      </c>
      <c r="C20" s="113"/>
      <c r="D20" s="113" t="s">
        <v>136</v>
      </c>
      <c r="E20" s="134" t="s">
        <v>134</v>
      </c>
    </row>
    <row r="21" spans="1:5" s="1" customFormat="1" ht="27.75" customHeight="1" x14ac:dyDescent="0.25">
      <c r="A21" s="127"/>
      <c r="B21" s="126">
        <v>64</v>
      </c>
      <c r="C21" s="113"/>
      <c r="D21" s="114" t="s">
        <v>137</v>
      </c>
      <c r="E21" s="134" t="s">
        <v>138</v>
      </c>
    </row>
    <row r="22" spans="1:5" s="1" customFormat="1" ht="27.75" customHeight="1" x14ac:dyDescent="0.25">
      <c r="A22" s="127"/>
      <c r="B22" s="142">
        <v>234</v>
      </c>
      <c r="C22" s="113"/>
      <c r="D22" s="113" t="s">
        <v>139</v>
      </c>
      <c r="E22" s="134" t="s">
        <v>140</v>
      </c>
    </row>
    <row r="23" spans="1:5" s="1" customFormat="1" ht="27.75" customHeight="1" x14ac:dyDescent="0.25">
      <c r="A23" s="111" t="s">
        <v>141</v>
      </c>
      <c r="B23" s="126">
        <v>576.97</v>
      </c>
      <c r="C23" s="113" t="s">
        <v>142</v>
      </c>
      <c r="D23" s="113" t="s">
        <v>143</v>
      </c>
      <c r="E23" s="134" t="s">
        <v>144</v>
      </c>
    </row>
    <row r="24" spans="1:5" s="1" customFormat="1" ht="27.75" customHeight="1" x14ac:dyDescent="0.35">
      <c r="A24" s="111"/>
      <c r="B24" s="142">
        <v>64</v>
      </c>
      <c r="C24" s="141"/>
      <c r="D24" s="114" t="s">
        <v>137</v>
      </c>
      <c r="E24" s="134" t="s">
        <v>138</v>
      </c>
    </row>
    <row r="25" spans="1:5" s="1" customFormat="1" ht="27.75" customHeight="1" x14ac:dyDescent="0.25">
      <c r="A25" s="111"/>
      <c r="B25" s="142">
        <v>190</v>
      </c>
      <c r="C25" s="113"/>
      <c r="D25" s="143" t="s">
        <v>145</v>
      </c>
      <c r="E25" s="144" t="s">
        <v>144</v>
      </c>
    </row>
    <row r="26" spans="1:5" s="1" customFormat="1" ht="27.75" customHeight="1" x14ac:dyDescent="0.25">
      <c r="A26" s="127">
        <v>45146</v>
      </c>
      <c r="B26" s="142">
        <v>625.62</v>
      </c>
      <c r="C26" s="113" t="s">
        <v>146</v>
      </c>
      <c r="D26" s="143" t="s">
        <v>143</v>
      </c>
      <c r="E26" s="144" t="s">
        <v>144</v>
      </c>
    </row>
    <row r="27" spans="1:5" s="1" customFormat="1" ht="27.75" customHeight="1" x14ac:dyDescent="0.25">
      <c r="A27" s="127"/>
      <c r="B27" s="142">
        <v>43</v>
      </c>
      <c r="C27" s="113"/>
      <c r="D27" s="143" t="s">
        <v>147</v>
      </c>
      <c r="E27" s="144" t="s">
        <v>138</v>
      </c>
    </row>
    <row r="28" spans="1:5" s="1" customFormat="1" ht="27.75" customHeight="1" x14ac:dyDescent="0.25">
      <c r="A28" s="127"/>
      <c r="B28" s="142">
        <v>190</v>
      </c>
      <c r="C28" s="113"/>
      <c r="D28" s="143" t="s">
        <v>145</v>
      </c>
      <c r="E28" s="144" t="s">
        <v>144</v>
      </c>
    </row>
    <row r="29" spans="1:5" s="1" customFormat="1" ht="27.75" customHeight="1" x14ac:dyDescent="0.25">
      <c r="A29" s="111" t="s">
        <v>148</v>
      </c>
      <c r="B29" s="126">
        <v>426.78</v>
      </c>
      <c r="C29" s="113" t="s">
        <v>149</v>
      </c>
      <c r="D29" s="113" t="s">
        <v>143</v>
      </c>
      <c r="E29" s="113" t="s">
        <v>144</v>
      </c>
    </row>
    <row r="30" spans="1:5" s="1" customFormat="1" ht="27.75" customHeight="1" x14ac:dyDescent="0.25">
      <c r="A30" s="111"/>
      <c r="B30" s="126">
        <v>70</v>
      </c>
      <c r="C30" s="113"/>
      <c r="D30" s="143" t="s">
        <v>137</v>
      </c>
      <c r="E30" s="113" t="s">
        <v>138</v>
      </c>
    </row>
    <row r="31" spans="1:5" s="1" customFormat="1" ht="27.75" customHeight="1" x14ac:dyDescent="0.25">
      <c r="A31" s="111"/>
      <c r="B31" s="142">
        <v>180</v>
      </c>
      <c r="C31" s="113"/>
      <c r="D31" s="143" t="s">
        <v>145</v>
      </c>
      <c r="E31" s="144" t="s">
        <v>144</v>
      </c>
    </row>
    <row r="32" spans="1:5" s="1" customFormat="1" ht="27.75" customHeight="1" x14ac:dyDescent="0.25">
      <c r="A32" s="127">
        <v>45181</v>
      </c>
      <c r="B32" s="142">
        <v>347.88</v>
      </c>
      <c r="C32" s="113" t="s">
        <v>150</v>
      </c>
      <c r="D32" s="143" t="s">
        <v>133</v>
      </c>
      <c r="E32" s="144" t="s">
        <v>151</v>
      </c>
    </row>
    <row r="33" spans="1:5" s="1" customFormat="1" ht="27.75" customHeight="1" x14ac:dyDescent="0.25">
      <c r="A33" s="127"/>
      <c r="B33" s="142">
        <v>92.9</v>
      </c>
      <c r="C33" s="113"/>
      <c r="D33" s="143" t="s">
        <v>152</v>
      </c>
      <c r="E33" s="144" t="s">
        <v>151</v>
      </c>
    </row>
    <row r="34" spans="1:5" s="1" customFormat="1" ht="27.75" customHeight="1" x14ac:dyDescent="0.25">
      <c r="A34" s="127"/>
      <c r="B34" s="142">
        <v>43</v>
      </c>
      <c r="C34" s="113"/>
      <c r="D34" s="143" t="s">
        <v>147</v>
      </c>
      <c r="E34" s="144" t="s">
        <v>138</v>
      </c>
    </row>
    <row r="35" spans="1:5" s="1" customFormat="1" ht="27.75" customHeight="1" x14ac:dyDescent="0.25">
      <c r="A35" s="127"/>
      <c r="B35" s="142">
        <v>213.3</v>
      </c>
      <c r="C35" s="113"/>
      <c r="D35" s="143" t="s">
        <v>153</v>
      </c>
      <c r="E35" s="144" t="s">
        <v>134</v>
      </c>
    </row>
    <row r="36" spans="1:5" s="1" customFormat="1" ht="27.75" customHeight="1" x14ac:dyDescent="0.25">
      <c r="A36" s="127"/>
      <c r="B36" s="142">
        <v>92.5</v>
      </c>
      <c r="C36" s="113"/>
      <c r="D36" s="143" t="s">
        <v>154</v>
      </c>
      <c r="E36" s="144" t="s">
        <v>134</v>
      </c>
    </row>
    <row r="37" spans="1:5" s="1" customFormat="1" ht="27.75" customHeight="1" x14ac:dyDescent="0.25">
      <c r="A37" s="127">
        <v>45191</v>
      </c>
      <c r="B37" s="142">
        <v>798.68</v>
      </c>
      <c r="C37" s="113" t="s">
        <v>155</v>
      </c>
      <c r="D37" s="143" t="s">
        <v>156</v>
      </c>
      <c r="E37" s="144" t="s">
        <v>157</v>
      </c>
    </row>
    <row r="38" spans="1:5" s="1" customFormat="1" ht="27.75" customHeight="1" x14ac:dyDescent="0.25">
      <c r="A38" s="127"/>
      <c r="B38" s="142">
        <v>43</v>
      </c>
      <c r="C38" s="113"/>
      <c r="D38" s="143" t="s">
        <v>147</v>
      </c>
      <c r="E38" s="144" t="s">
        <v>157</v>
      </c>
    </row>
    <row r="39" spans="1:5" s="1" customFormat="1" ht="27.75" customHeight="1" x14ac:dyDescent="0.25">
      <c r="A39" s="127">
        <v>45230</v>
      </c>
      <c r="B39" s="142">
        <v>324.93</v>
      </c>
      <c r="C39" s="113" t="s">
        <v>158</v>
      </c>
      <c r="D39" s="143" t="s">
        <v>143</v>
      </c>
      <c r="E39" s="144" t="s">
        <v>144</v>
      </c>
    </row>
    <row r="40" spans="1:5" s="1" customFormat="1" ht="27.75" customHeight="1" x14ac:dyDescent="0.25">
      <c r="A40" s="127"/>
      <c r="B40" s="142">
        <v>180</v>
      </c>
      <c r="C40" s="113"/>
      <c r="D40" s="143" t="s">
        <v>145</v>
      </c>
      <c r="E40" s="144" t="s">
        <v>144</v>
      </c>
    </row>
    <row r="41" spans="1:5" s="1" customFormat="1" ht="27.75" customHeight="1" x14ac:dyDescent="0.25">
      <c r="A41" s="127"/>
      <c r="B41" s="142">
        <v>74</v>
      </c>
      <c r="C41" s="113"/>
      <c r="D41" s="143" t="s">
        <v>137</v>
      </c>
      <c r="E41" s="144" t="s">
        <v>144</v>
      </c>
    </row>
    <row r="42" spans="1:5" s="1" customFormat="1" ht="27.75" customHeight="1" x14ac:dyDescent="0.25">
      <c r="A42" s="127">
        <v>45261</v>
      </c>
      <c r="B42" s="142">
        <v>540.94000000000005</v>
      </c>
      <c r="C42" s="113" t="s">
        <v>155</v>
      </c>
      <c r="D42" s="143" t="s">
        <v>156</v>
      </c>
      <c r="E42" s="144" t="s">
        <v>157</v>
      </c>
    </row>
    <row r="43" spans="1:5" s="1" customFormat="1" ht="27.75" customHeight="1" x14ac:dyDescent="0.25">
      <c r="A43" s="127"/>
      <c r="B43" s="142">
        <v>43</v>
      </c>
      <c r="C43" s="113"/>
      <c r="D43" s="143" t="s">
        <v>147</v>
      </c>
      <c r="E43" s="144" t="s">
        <v>138</v>
      </c>
    </row>
    <row r="44" spans="1:5" s="1" customFormat="1" ht="27.75" customHeight="1" x14ac:dyDescent="0.25">
      <c r="A44" s="127" t="s">
        <v>159</v>
      </c>
      <c r="B44" s="142">
        <v>588.95000000000005</v>
      </c>
      <c r="C44" s="113" t="s">
        <v>160</v>
      </c>
      <c r="D44" s="143" t="s">
        <v>161</v>
      </c>
      <c r="E44" s="144" t="s">
        <v>162</v>
      </c>
    </row>
    <row r="45" spans="1:5" s="1" customFormat="1" ht="27.75" customHeight="1" x14ac:dyDescent="0.25">
      <c r="A45" s="127"/>
      <c r="B45" s="142">
        <v>1800</v>
      </c>
      <c r="C45" s="113"/>
      <c r="D45" s="143" t="s">
        <v>163</v>
      </c>
      <c r="E45" s="144" t="s">
        <v>164</v>
      </c>
    </row>
    <row r="46" spans="1:5" s="1" customFormat="1" ht="27.75" customHeight="1" x14ac:dyDescent="0.25">
      <c r="A46" s="127"/>
      <c r="B46" s="142">
        <v>53.2</v>
      </c>
      <c r="C46" s="113"/>
      <c r="D46" s="113" t="s">
        <v>165</v>
      </c>
      <c r="E46" s="134" t="s">
        <v>138</v>
      </c>
    </row>
    <row r="47" spans="1:5" s="1" customFormat="1" ht="27.75" customHeight="1" x14ac:dyDescent="0.25">
      <c r="A47" s="127">
        <v>45349</v>
      </c>
      <c r="B47" s="142">
        <v>547.04</v>
      </c>
      <c r="C47" s="113" t="s">
        <v>166</v>
      </c>
      <c r="D47" s="113" t="s">
        <v>143</v>
      </c>
      <c r="E47" s="134" t="s">
        <v>144</v>
      </c>
    </row>
    <row r="48" spans="1:5" s="1" customFormat="1" ht="27.75" customHeight="1" x14ac:dyDescent="0.25">
      <c r="A48" s="127"/>
      <c r="B48" s="142">
        <v>180</v>
      </c>
      <c r="C48" s="113"/>
      <c r="D48" s="143" t="s">
        <v>145</v>
      </c>
      <c r="E48" s="134" t="s">
        <v>144</v>
      </c>
    </row>
    <row r="49" spans="1:5" s="1" customFormat="1" ht="27.75" customHeight="1" x14ac:dyDescent="0.25">
      <c r="A49" s="127"/>
      <c r="B49" s="142">
        <v>53</v>
      </c>
      <c r="C49" s="113"/>
      <c r="D49" s="143" t="s">
        <v>147</v>
      </c>
      <c r="E49" s="134" t="s">
        <v>138</v>
      </c>
    </row>
    <row r="50" spans="1:5" s="1" customFormat="1" ht="27.75" customHeight="1" x14ac:dyDescent="0.25">
      <c r="A50" s="127">
        <v>45352</v>
      </c>
      <c r="B50" s="142">
        <v>520.35</v>
      </c>
      <c r="C50" s="113" t="s">
        <v>155</v>
      </c>
      <c r="D50" s="113" t="s">
        <v>156</v>
      </c>
      <c r="E50" s="134" t="s">
        <v>157</v>
      </c>
    </row>
    <row r="51" spans="1:5" s="1" customFormat="1" ht="27.75" customHeight="1" x14ac:dyDescent="0.25">
      <c r="A51" s="127"/>
      <c r="B51" s="142">
        <v>45</v>
      </c>
      <c r="C51" s="113"/>
      <c r="D51" s="113" t="s">
        <v>147</v>
      </c>
      <c r="E51" s="134" t="s">
        <v>138</v>
      </c>
    </row>
    <row r="52" spans="1:5" s="1" customFormat="1" ht="27.75" customHeight="1" x14ac:dyDescent="0.25">
      <c r="A52" s="127" t="s">
        <v>167</v>
      </c>
      <c r="B52" s="142">
        <v>325.91000000000003</v>
      </c>
      <c r="C52" s="113" t="s">
        <v>168</v>
      </c>
      <c r="D52" s="113" t="s">
        <v>143</v>
      </c>
      <c r="E52" s="134" t="s">
        <v>144</v>
      </c>
    </row>
    <row r="53" spans="1:5" s="1" customFormat="1" ht="27.75" customHeight="1" x14ac:dyDescent="0.25">
      <c r="A53" s="127"/>
      <c r="B53" s="142">
        <v>90</v>
      </c>
      <c r="C53" s="113"/>
      <c r="D53" s="147" t="s">
        <v>169</v>
      </c>
      <c r="E53" s="134" t="s">
        <v>144</v>
      </c>
    </row>
    <row r="54" spans="1:5" s="1" customFormat="1" ht="27.75" customHeight="1" x14ac:dyDescent="0.25">
      <c r="A54" s="127"/>
      <c r="B54" s="142">
        <v>59.3</v>
      </c>
      <c r="C54" s="113"/>
      <c r="D54" s="147" t="s">
        <v>165</v>
      </c>
      <c r="E54" s="134" t="s">
        <v>138</v>
      </c>
    </row>
    <row r="55" spans="1:5" s="1" customFormat="1" ht="27.75" customHeight="1" x14ac:dyDescent="0.25">
      <c r="A55" s="127">
        <v>45366</v>
      </c>
      <c r="B55" s="142">
        <v>756.57</v>
      </c>
      <c r="C55" s="113" t="s">
        <v>170</v>
      </c>
      <c r="D55" s="113" t="s">
        <v>143</v>
      </c>
      <c r="E55" s="134" t="s">
        <v>144</v>
      </c>
    </row>
    <row r="56" spans="1:5" s="1" customFormat="1" ht="27.75" customHeight="1" x14ac:dyDescent="0.25">
      <c r="A56" s="127"/>
      <c r="B56" s="142">
        <v>180</v>
      </c>
      <c r="C56" s="113"/>
      <c r="D56" s="113" t="s">
        <v>145</v>
      </c>
      <c r="E56" s="134" t="s">
        <v>144</v>
      </c>
    </row>
    <row r="57" spans="1:5" s="1" customFormat="1" ht="27.75" customHeight="1" x14ac:dyDescent="0.25">
      <c r="A57" s="127"/>
      <c r="B57" s="142">
        <v>45</v>
      </c>
      <c r="C57" s="113"/>
      <c r="D57" s="147" t="s">
        <v>147</v>
      </c>
      <c r="E57" s="134" t="s">
        <v>138</v>
      </c>
    </row>
    <row r="58" spans="1:5" s="1" customFormat="1" ht="27.75" customHeight="1" x14ac:dyDescent="0.25">
      <c r="A58" s="127">
        <v>45377</v>
      </c>
      <c r="B58" s="142">
        <v>626.6</v>
      </c>
      <c r="C58" s="113" t="s">
        <v>171</v>
      </c>
      <c r="D58" s="113" t="s">
        <v>143</v>
      </c>
      <c r="E58" s="134" t="s">
        <v>144</v>
      </c>
    </row>
    <row r="59" spans="1:5" s="1" customFormat="1" ht="27.75" customHeight="1" x14ac:dyDescent="0.25">
      <c r="A59" s="127"/>
      <c r="B59" s="142">
        <v>180</v>
      </c>
      <c r="C59" s="113"/>
      <c r="D59" s="113" t="s">
        <v>145</v>
      </c>
      <c r="E59" s="134" t="s">
        <v>144</v>
      </c>
    </row>
    <row r="60" spans="1:5" s="1" customFormat="1" ht="27.75" customHeight="1" x14ac:dyDescent="0.25">
      <c r="A60" s="127"/>
      <c r="B60" s="142">
        <v>45</v>
      </c>
      <c r="C60" s="113"/>
      <c r="D60" s="113" t="s">
        <v>137</v>
      </c>
      <c r="E60" s="134" t="s">
        <v>138</v>
      </c>
    </row>
    <row r="61" spans="1:5" s="1" customFormat="1" ht="27.75" customHeight="1" x14ac:dyDescent="0.25">
      <c r="A61" s="127">
        <v>45415</v>
      </c>
      <c r="B61" s="142">
        <v>632.07000000000005</v>
      </c>
      <c r="C61" s="113" t="s">
        <v>155</v>
      </c>
      <c r="D61" s="113" t="s">
        <v>156</v>
      </c>
      <c r="E61" s="134" t="s">
        <v>157</v>
      </c>
    </row>
    <row r="62" spans="1:5" s="1" customFormat="1" ht="27.75" customHeight="1" x14ac:dyDescent="0.25">
      <c r="A62" s="127" t="s">
        <v>172</v>
      </c>
      <c r="B62" s="142">
        <v>574.21</v>
      </c>
      <c r="C62" s="113" t="s">
        <v>173</v>
      </c>
      <c r="D62" s="113" t="s">
        <v>143</v>
      </c>
      <c r="E62" s="134" t="s">
        <v>144</v>
      </c>
    </row>
    <row r="63" spans="1:5" s="1" customFormat="1" ht="27.75" customHeight="1" x14ac:dyDescent="0.25">
      <c r="A63" s="127"/>
      <c r="B63" s="142">
        <v>90</v>
      </c>
      <c r="C63" s="113"/>
      <c r="D63" s="113" t="s">
        <v>174</v>
      </c>
      <c r="E63" s="134" t="s">
        <v>138</v>
      </c>
    </row>
    <row r="64" spans="1:5" s="1" customFormat="1" ht="27.75" customHeight="1" x14ac:dyDescent="0.25">
      <c r="A64" s="127"/>
      <c r="B64" s="126">
        <v>180</v>
      </c>
      <c r="C64" s="129"/>
      <c r="D64" s="113" t="s">
        <v>145</v>
      </c>
      <c r="E64" s="134" t="s">
        <v>144</v>
      </c>
    </row>
    <row r="65" spans="1:5" s="1" customFormat="1" ht="27.75" customHeight="1" x14ac:dyDescent="0.25">
      <c r="A65" s="127">
        <v>45440</v>
      </c>
      <c r="B65" s="142">
        <v>408.35</v>
      </c>
      <c r="C65" s="113" t="s">
        <v>149</v>
      </c>
      <c r="D65" s="143" t="s">
        <v>143</v>
      </c>
      <c r="E65" s="144" t="s">
        <v>144</v>
      </c>
    </row>
    <row r="66" spans="1:5" s="1" customFormat="1" ht="27.75" customHeight="1" x14ac:dyDescent="0.25">
      <c r="A66" s="127"/>
      <c r="B66" s="142">
        <v>180</v>
      </c>
      <c r="C66" s="143"/>
      <c r="D66" s="113" t="s">
        <v>145</v>
      </c>
      <c r="E66" s="144" t="s">
        <v>144</v>
      </c>
    </row>
    <row r="67" spans="1:5" s="1" customFormat="1" ht="27.75" customHeight="1" x14ac:dyDescent="0.25">
      <c r="A67" s="127"/>
      <c r="B67" s="142">
        <v>45</v>
      </c>
      <c r="C67" s="143"/>
      <c r="D67" s="143" t="s">
        <v>147</v>
      </c>
      <c r="E67" s="144" t="s">
        <v>138</v>
      </c>
    </row>
    <row r="68" spans="1:5" s="1" customFormat="1" ht="27.75" customHeight="1" x14ac:dyDescent="0.25">
      <c r="A68" s="127" t="s">
        <v>175</v>
      </c>
      <c r="B68" s="130">
        <v>652.65</v>
      </c>
      <c r="C68" s="113" t="s">
        <v>176</v>
      </c>
      <c r="D68" s="113" t="s">
        <v>177</v>
      </c>
      <c r="E68" s="134" t="s">
        <v>157</v>
      </c>
    </row>
    <row r="69" spans="1:5" s="1" customFormat="1" ht="27.75" customHeight="1" x14ac:dyDescent="0.25">
      <c r="A69" s="127"/>
      <c r="B69" s="142">
        <v>48.9</v>
      </c>
      <c r="C69" s="113"/>
      <c r="D69" s="113" t="s">
        <v>165</v>
      </c>
      <c r="E69" s="134" t="s">
        <v>138</v>
      </c>
    </row>
    <row r="70" spans="1:5" s="1" customFormat="1" ht="27.75" customHeight="1" x14ac:dyDescent="0.25">
      <c r="A70" s="127">
        <v>45450</v>
      </c>
      <c r="B70" s="142">
        <v>505.34</v>
      </c>
      <c r="C70" s="113" t="s">
        <v>178</v>
      </c>
      <c r="D70" s="113" t="s">
        <v>179</v>
      </c>
      <c r="E70" s="134" t="s">
        <v>180</v>
      </c>
    </row>
    <row r="71" spans="1:5" s="1" customFormat="1" ht="27.75" customHeight="1" x14ac:dyDescent="0.25">
      <c r="A71" s="127"/>
      <c r="B71" s="142">
        <v>67.3</v>
      </c>
      <c r="C71" s="113"/>
      <c r="D71" s="113" t="s">
        <v>181</v>
      </c>
      <c r="E71" s="134" t="s">
        <v>180</v>
      </c>
    </row>
    <row r="72" spans="1:5" s="1" customFormat="1" ht="27.75" customHeight="1" x14ac:dyDescent="0.25">
      <c r="A72" s="127"/>
      <c r="B72" s="142">
        <v>45</v>
      </c>
      <c r="C72" s="113"/>
      <c r="D72" s="113" t="s">
        <v>147</v>
      </c>
      <c r="E72" s="134" t="s">
        <v>138</v>
      </c>
    </row>
    <row r="73" spans="1:5" s="1" customFormat="1" ht="27.75" customHeight="1" x14ac:dyDescent="0.25">
      <c r="A73" s="127" t="s">
        <v>182</v>
      </c>
      <c r="B73" s="142">
        <v>681.89</v>
      </c>
      <c r="C73" s="113" t="s">
        <v>183</v>
      </c>
      <c r="D73" s="113" t="s">
        <v>143</v>
      </c>
      <c r="E73" s="134" t="s">
        <v>144</v>
      </c>
    </row>
    <row r="74" spans="1:5" s="1" customFormat="1" ht="27.75" customHeight="1" x14ac:dyDescent="0.25">
      <c r="A74" s="127"/>
      <c r="B74" s="142">
        <v>180</v>
      </c>
      <c r="C74" s="113"/>
      <c r="D74" s="113" t="s">
        <v>145</v>
      </c>
      <c r="E74" s="134" t="s">
        <v>144</v>
      </c>
    </row>
    <row r="75" spans="1:5" s="1" customFormat="1" ht="27.75" customHeight="1" x14ac:dyDescent="0.25">
      <c r="A75" s="127"/>
      <c r="B75" s="142">
        <v>62</v>
      </c>
      <c r="C75" s="113"/>
      <c r="D75" s="113" t="s">
        <v>137</v>
      </c>
      <c r="E75" s="134" t="s">
        <v>138</v>
      </c>
    </row>
    <row r="76" spans="1:5" s="1" customFormat="1" ht="27.75" customHeight="1" x14ac:dyDescent="0.25">
      <c r="A76" s="127"/>
      <c r="B76" s="142"/>
      <c r="C76" s="113"/>
      <c r="D76" s="113"/>
      <c r="E76" s="134"/>
    </row>
    <row r="77" spans="1:5" s="1" customFormat="1" ht="12.5" x14ac:dyDescent="0.25">
      <c r="A77" s="146"/>
      <c r="B77" s="104"/>
      <c r="C77" s="105"/>
      <c r="D77" s="105"/>
      <c r="E77" s="137"/>
    </row>
    <row r="78" spans="1:5" s="1" customFormat="1" ht="13" x14ac:dyDescent="0.25">
      <c r="A78" s="69" t="s">
        <v>184</v>
      </c>
      <c r="B78" s="70">
        <f>SUM(B18:B77)</f>
        <v>16557.46</v>
      </c>
      <c r="C78" s="122" t="str">
        <f>IF(SUBTOTAL(3,B18:B77)=SUBTOTAL(103,B18:B77),'Summary and sign-off'!$A$48,'Summary and sign-off'!$A$49)</f>
        <v>Check - there are no hidden rows with data</v>
      </c>
      <c r="D78" s="160" t="str">
        <f>IF('Summary and sign-off'!F56='Summary and sign-off'!F54,'Summary and sign-off'!A51,'Summary and sign-off'!A50)</f>
        <v>Check - each entry provides sufficient information</v>
      </c>
      <c r="E78" s="160"/>
    </row>
    <row r="79" spans="1:5" s="1" customFormat="1" ht="13" x14ac:dyDescent="0.3">
      <c r="A79" s="16"/>
      <c r="B79" s="18"/>
      <c r="C79" s="16"/>
      <c r="D79" s="16"/>
      <c r="E79" s="136"/>
    </row>
    <row r="80" spans="1:5" s="1" customFormat="1" ht="15.5" x14ac:dyDescent="0.25">
      <c r="A80" s="162" t="s">
        <v>185</v>
      </c>
      <c r="B80" s="162"/>
      <c r="C80" s="162"/>
      <c r="D80" s="162"/>
      <c r="E80" s="162"/>
    </row>
    <row r="81" spans="1:5" s="1" customFormat="1" ht="25.5" x14ac:dyDescent="0.25">
      <c r="A81" s="23" t="s">
        <v>123</v>
      </c>
      <c r="B81" s="23" t="s">
        <v>66</v>
      </c>
      <c r="C81" s="23" t="s">
        <v>186</v>
      </c>
      <c r="D81" s="23" t="s">
        <v>187</v>
      </c>
      <c r="E81" s="133" t="s">
        <v>127</v>
      </c>
    </row>
    <row r="82" spans="1:5" s="1" customFormat="1" ht="25.5" customHeight="1" x14ac:dyDescent="0.25">
      <c r="A82" s="127">
        <v>45114</v>
      </c>
      <c r="B82" s="128">
        <v>96</v>
      </c>
      <c r="C82" s="113" t="s">
        <v>267</v>
      </c>
      <c r="D82" s="114" t="s">
        <v>188</v>
      </c>
      <c r="E82" s="134" t="s">
        <v>134</v>
      </c>
    </row>
    <row r="83" spans="1:5" s="1" customFormat="1" ht="25.5" customHeight="1" x14ac:dyDescent="0.25">
      <c r="A83" s="127">
        <v>45128</v>
      </c>
      <c r="B83" s="126">
        <v>19.14</v>
      </c>
      <c r="C83" s="113" t="s">
        <v>189</v>
      </c>
      <c r="D83" s="114" t="s">
        <v>190</v>
      </c>
      <c r="E83" s="134" t="s">
        <v>144</v>
      </c>
    </row>
    <row r="84" spans="1:5" s="1" customFormat="1" ht="25.5" customHeight="1" x14ac:dyDescent="0.25">
      <c r="A84" s="127">
        <v>45167</v>
      </c>
      <c r="B84" s="126">
        <v>27</v>
      </c>
      <c r="C84" s="113" t="s">
        <v>268</v>
      </c>
      <c r="D84" s="114" t="s">
        <v>191</v>
      </c>
      <c r="E84" s="134" t="s">
        <v>144</v>
      </c>
    </row>
    <row r="85" spans="1:5" ht="25.5" customHeight="1" x14ac:dyDescent="0.25">
      <c r="A85" s="127">
        <v>45358</v>
      </c>
      <c r="B85" s="126">
        <v>49.6</v>
      </c>
      <c r="C85" s="113" t="s">
        <v>269</v>
      </c>
      <c r="D85" s="114" t="s">
        <v>192</v>
      </c>
      <c r="E85" s="134" t="s">
        <v>144</v>
      </c>
    </row>
    <row r="86" spans="1:5" ht="25.5" customHeight="1" x14ac:dyDescent="0.25">
      <c r="A86" s="127">
        <v>45440</v>
      </c>
      <c r="B86" s="126">
        <v>37</v>
      </c>
      <c r="C86" s="113" t="s">
        <v>268</v>
      </c>
      <c r="D86" s="114" t="s">
        <v>191</v>
      </c>
      <c r="E86" s="134" t="s">
        <v>144</v>
      </c>
    </row>
    <row r="87" spans="1:5" ht="25.5" customHeight="1" x14ac:dyDescent="0.25">
      <c r="A87" s="127">
        <v>45450</v>
      </c>
      <c r="B87" s="126">
        <v>29</v>
      </c>
      <c r="C87" s="113" t="s">
        <v>193</v>
      </c>
      <c r="D87" s="114" t="s">
        <v>194</v>
      </c>
      <c r="E87" s="134" t="s">
        <v>180</v>
      </c>
    </row>
    <row r="88" spans="1:5" ht="25.5" customHeight="1" x14ac:dyDescent="0.25">
      <c r="A88" s="127">
        <v>45457</v>
      </c>
      <c r="B88" s="126">
        <v>110</v>
      </c>
      <c r="C88" s="113" t="s">
        <v>183</v>
      </c>
      <c r="D88" s="114" t="s">
        <v>195</v>
      </c>
      <c r="E88" s="134" t="s">
        <v>144</v>
      </c>
    </row>
    <row r="89" spans="1:5" ht="13" customHeight="1" x14ac:dyDescent="0.25">
      <c r="A89" s="92"/>
      <c r="B89" s="93"/>
      <c r="C89" s="94"/>
      <c r="D89" s="94"/>
      <c r="E89" s="138"/>
    </row>
    <row r="90" spans="1:5" ht="13" x14ac:dyDescent="0.25">
      <c r="A90" s="69" t="s">
        <v>196</v>
      </c>
      <c r="B90" s="70">
        <f>SUM(B82:B89)</f>
        <v>367.74</v>
      </c>
      <c r="C90" s="122" t="str">
        <f>IF(SUBTOTAL(3,B82:B89)=SUBTOTAL(103,B82:B89),'Summary and sign-off'!$A$48,'Summary and sign-off'!$A$49)</f>
        <v>Check - there are no hidden rows with data</v>
      </c>
      <c r="D90" s="160" t="str">
        <f>IF('Summary and sign-off'!F57='Summary and sign-off'!F54,'Summary and sign-off'!A51,'Summary and sign-off'!A50)</f>
        <v>Check - each entry provides sufficient information</v>
      </c>
      <c r="E90" s="160"/>
    </row>
    <row r="91" spans="1:5" ht="13" x14ac:dyDescent="0.3">
      <c r="A91" s="16"/>
      <c r="B91" s="55"/>
      <c r="C91" s="18"/>
      <c r="D91" s="16"/>
      <c r="E91" s="136"/>
    </row>
    <row r="92" spans="1:5" ht="13" customHeight="1" x14ac:dyDescent="0.25">
      <c r="A92" s="29" t="s">
        <v>197</v>
      </c>
      <c r="B92" s="56">
        <f>B14+B78+B90</f>
        <v>16925.2</v>
      </c>
      <c r="C92" s="30"/>
      <c r="D92" s="30"/>
      <c r="E92" s="139"/>
    </row>
    <row r="93" spans="1:5" ht="13" x14ac:dyDescent="0.3">
      <c r="A93" s="16"/>
      <c r="B93" s="18"/>
      <c r="C93" s="16"/>
      <c r="D93" s="16"/>
      <c r="E93" s="136"/>
    </row>
    <row r="94" spans="1:5" ht="13" x14ac:dyDescent="0.3">
      <c r="A94" s="17" t="s">
        <v>77</v>
      </c>
      <c r="B94" s="18"/>
      <c r="C94" s="16"/>
      <c r="D94" s="16"/>
      <c r="E94" s="136"/>
    </row>
    <row r="95" spans="1:5" ht="12.5" x14ac:dyDescent="0.25">
      <c r="A95" s="19" t="s">
        <v>198</v>
      </c>
    </row>
    <row r="96" spans="1:5" ht="12.5" hidden="1" x14ac:dyDescent="0.25">
      <c r="A96" s="19" t="s">
        <v>199</v>
      </c>
      <c r="B96" s="16"/>
      <c r="D96" s="16"/>
    </row>
    <row r="97" spans="1:5" ht="12.5" hidden="1" x14ac:dyDescent="0.25">
      <c r="A97" s="19" t="s">
        <v>200</v>
      </c>
    </row>
    <row r="98" spans="1:5" ht="13" hidden="1" x14ac:dyDescent="0.3">
      <c r="A98" s="19" t="s">
        <v>83</v>
      </c>
      <c r="B98" s="18"/>
      <c r="C98" s="16"/>
      <c r="D98" s="16"/>
      <c r="E98" s="136"/>
    </row>
    <row r="99" spans="1:5" ht="12.5" hidden="1" x14ac:dyDescent="0.25">
      <c r="A99" s="19" t="s">
        <v>201</v>
      </c>
      <c r="B99" s="16"/>
      <c r="D99" s="16"/>
    </row>
    <row r="100" spans="1:5" ht="12.5" hidden="1" x14ac:dyDescent="0.25">
      <c r="A100" s="19" t="s">
        <v>202</v>
      </c>
    </row>
    <row r="101" spans="1:5" ht="12.75" hidden="1" customHeight="1" x14ac:dyDescent="0.25">
      <c r="A101" s="19" t="s">
        <v>203</v>
      </c>
      <c r="B101" s="19"/>
      <c r="C101" s="19"/>
      <c r="D101" s="19"/>
    </row>
    <row r="102" spans="1:5" ht="12.5" hidden="1" x14ac:dyDescent="0.25">
      <c r="A102" s="25"/>
      <c r="B102" s="16"/>
      <c r="C102" s="16"/>
      <c r="D102" s="16"/>
      <c r="E102" s="136"/>
    </row>
    <row r="103" spans="1:5" ht="12.5" hidden="1" x14ac:dyDescent="0.25">
      <c r="A103" s="25"/>
      <c r="B103" s="16"/>
      <c r="C103" s="16"/>
      <c r="D103" s="16"/>
      <c r="E103" s="136"/>
    </row>
    <row r="104" spans="1:5" ht="12.5" hidden="1" x14ac:dyDescent="0.25"/>
    <row r="105" spans="1:5" ht="12.5" hidden="1" x14ac:dyDescent="0.25"/>
    <row r="106" spans="1:5" ht="12.5" hidden="1" x14ac:dyDescent="0.25"/>
    <row r="107" spans="1:5" ht="12.5" hidden="1" x14ac:dyDescent="0.25"/>
    <row r="108" spans="1:5" ht="12.5" hidden="1" x14ac:dyDescent="0.25"/>
    <row r="109" spans="1:5" ht="12.5" x14ac:dyDescent="0.25"/>
    <row r="110" spans="1:5" ht="12.5" x14ac:dyDescent="0.25"/>
    <row r="111" spans="1:5" ht="12.5" hidden="1" x14ac:dyDescent="0.25">
      <c r="A111" s="25"/>
      <c r="B111" s="16"/>
      <c r="C111" s="16"/>
      <c r="D111" s="16"/>
      <c r="E111" s="136"/>
    </row>
    <row r="112" spans="1:5" ht="12.5" hidden="1" x14ac:dyDescent="0.25">
      <c r="A112" s="25"/>
      <c r="B112" s="16"/>
      <c r="C112" s="16"/>
      <c r="D112" s="16"/>
      <c r="E112" s="136"/>
    </row>
    <row r="113" spans="1:5" ht="12.5" hidden="1" x14ac:dyDescent="0.25">
      <c r="A113" s="25"/>
      <c r="B113" s="16"/>
      <c r="C113" s="16"/>
      <c r="D113" s="16"/>
      <c r="E113" s="136"/>
    </row>
    <row r="114" spans="1:5" ht="12.5" hidden="1" x14ac:dyDescent="0.25">
      <c r="A114" s="25"/>
      <c r="B114" s="16"/>
      <c r="C114" s="16"/>
      <c r="D114" s="16"/>
      <c r="E114" s="136"/>
    </row>
    <row r="115" spans="1:5" ht="12.5" hidden="1" x14ac:dyDescent="0.25">
      <c r="A115" s="25"/>
      <c r="B115" s="16"/>
      <c r="C115" s="16"/>
      <c r="D115" s="16"/>
      <c r="E115" s="136"/>
    </row>
    <row r="116" spans="1:5" ht="12.5" x14ac:dyDescent="0.25"/>
    <row r="117" spans="1:5" ht="12.5" x14ac:dyDescent="0.25"/>
    <row r="118" spans="1:5" ht="12.5" x14ac:dyDescent="0.25"/>
    <row r="119" spans="1:5" ht="12.5" x14ac:dyDescent="0.25"/>
    <row r="120" spans="1:5" ht="12.5" x14ac:dyDescent="0.25"/>
    <row r="121" spans="1:5" ht="12.5" x14ac:dyDescent="0.25"/>
    <row r="122" spans="1:5" ht="12.5" x14ac:dyDescent="0.25"/>
    <row r="123" spans="1:5" ht="12.5" x14ac:dyDescent="0.25"/>
    <row r="124" spans="1:5" ht="12.5" x14ac:dyDescent="0.25"/>
    <row r="125" spans="1:5" ht="12.5" x14ac:dyDescent="0.25"/>
    <row r="126" spans="1:5" ht="12.5" x14ac:dyDescent="0.25"/>
    <row r="127" spans="1:5" ht="12.5" x14ac:dyDescent="0.25"/>
    <row r="128" spans="1:5"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x14ac:dyDescent="0.25"/>
    <row r="151" ht="12.5" x14ac:dyDescent="0.25"/>
    <row r="152" ht="12.5" x14ac:dyDescent="0.25"/>
    <row r="153" ht="12.5" x14ac:dyDescent="0.25"/>
    <row r="154" ht="12.5" x14ac:dyDescent="0.25"/>
    <row r="155" ht="12.5" x14ac:dyDescent="0.25"/>
    <row r="156" ht="12.5" x14ac:dyDescent="0.25"/>
    <row r="157" ht="12.5" x14ac:dyDescent="0.25"/>
    <row r="158" ht="12.5" x14ac:dyDescent="0.25"/>
    <row r="159" ht="12.5" x14ac:dyDescent="0.25"/>
    <row r="160" ht="12.5" x14ac:dyDescent="0.25"/>
    <row r="161" ht="12.5" x14ac:dyDescent="0.25"/>
    <row r="162" ht="12.5" x14ac:dyDescent="0.25"/>
    <row r="163" ht="12.5" x14ac:dyDescent="0.25"/>
    <row r="164" ht="12.5" x14ac:dyDescent="0.25"/>
    <row r="165" ht="12.5" x14ac:dyDescent="0.25"/>
    <row r="166" ht="12.5" x14ac:dyDescent="0.25"/>
    <row r="167" ht="12.5" x14ac:dyDescent="0.25"/>
    <row r="168" ht="12.5" x14ac:dyDescent="0.25"/>
    <row r="169" ht="12.5" x14ac:dyDescent="0.25"/>
    <row r="170" ht="12.5" x14ac:dyDescent="0.25"/>
    <row r="171" ht="12.5" x14ac:dyDescent="0.25"/>
    <row r="172" ht="12.5" x14ac:dyDescent="0.25"/>
    <row r="173" ht="12.5" x14ac:dyDescent="0.25"/>
    <row r="174" ht="12.5" x14ac:dyDescent="0.25"/>
    <row r="175" ht="12.5" x14ac:dyDescent="0.25"/>
    <row r="176" ht="12.5" x14ac:dyDescent="0.25"/>
    <row r="177" ht="12.5" x14ac:dyDescent="0.25"/>
    <row r="178" ht="12.5" x14ac:dyDescent="0.25"/>
    <row r="179" ht="12.5" x14ac:dyDescent="0.25"/>
    <row r="180" ht="12.5" x14ac:dyDescent="0.25"/>
    <row r="181" ht="12.5" x14ac:dyDescent="0.25"/>
    <row r="182" ht="12.5" x14ac:dyDescent="0.25"/>
    <row r="183" ht="12.5" x14ac:dyDescent="0.25"/>
    <row r="184" ht="12.5" x14ac:dyDescent="0.25"/>
    <row r="185" ht="12.5" x14ac:dyDescent="0.25"/>
    <row r="186" ht="12.5" x14ac:dyDescent="0.25"/>
    <row r="187" ht="12.5" x14ac:dyDescent="0.25"/>
    <row r="188" ht="12.5" x14ac:dyDescent="0.25"/>
    <row r="189" ht="12.5" x14ac:dyDescent="0.25"/>
    <row r="190" ht="12.5" x14ac:dyDescent="0.25"/>
    <row r="191" ht="12.5" x14ac:dyDescent="0.25"/>
    <row r="192" ht="12.5" x14ac:dyDescent="0.25"/>
    <row r="193" ht="12.5" x14ac:dyDescent="0.25"/>
    <row r="194" ht="12.5" x14ac:dyDescent="0.25"/>
    <row r="195" ht="12.5" x14ac:dyDescent="0.25"/>
    <row r="196" ht="12.5" x14ac:dyDescent="0.25"/>
    <row r="197" ht="12.5" x14ac:dyDescent="0.25"/>
    <row r="198" ht="12.5" x14ac:dyDescent="0.25"/>
    <row r="199" ht="12.5" x14ac:dyDescent="0.25"/>
    <row r="200" ht="12.5" x14ac:dyDescent="0.25"/>
    <row r="201" ht="12.5" x14ac:dyDescent="0.25"/>
    <row r="202" ht="12.5" x14ac:dyDescent="0.25"/>
    <row r="203" ht="12.5" x14ac:dyDescent="0.25"/>
    <row r="204" ht="12.5" x14ac:dyDescent="0.25"/>
    <row r="205" ht="12.5" x14ac:dyDescent="0.25"/>
    <row r="206" ht="12.5" x14ac:dyDescent="0.25"/>
    <row r="207" ht="12.5" x14ac:dyDescent="0.25"/>
    <row r="208" ht="12.5" x14ac:dyDescent="0.25"/>
    <row r="209" ht="12.5" x14ac:dyDescent="0.25"/>
    <row r="210" ht="12.5" x14ac:dyDescent="0.25"/>
    <row r="211" ht="12.5" x14ac:dyDescent="0.25"/>
    <row r="212" ht="12.5" x14ac:dyDescent="0.25"/>
    <row r="213" ht="12.5" x14ac:dyDescent="0.25"/>
    <row r="214" ht="12.5" x14ac:dyDescent="0.25"/>
    <row r="215" ht="12.5" x14ac:dyDescent="0.25"/>
    <row r="216" ht="12.5" x14ac:dyDescent="0.25"/>
    <row r="217" ht="12.5" x14ac:dyDescent="0.25"/>
    <row r="218" ht="12.5" x14ac:dyDescent="0.25"/>
    <row r="219" ht="12.5" x14ac:dyDescent="0.25"/>
    <row r="220" ht="12.5" x14ac:dyDescent="0.25"/>
    <row r="221" ht="12.5" x14ac:dyDescent="0.25"/>
    <row r="222" ht="12.5" x14ac:dyDescent="0.25"/>
    <row r="223" ht="12.5" x14ac:dyDescent="0.25"/>
    <row r="224" ht="12.5" x14ac:dyDescent="0.25"/>
    <row r="225" ht="12.5" x14ac:dyDescent="0.25"/>
    <row r="226" ht="12.5" x14ac:dyDescent="0.25"/>
    <row r="227" ht="12.5" x14ac:dyDescent="0.25"/>
    <row r="228" ht="12.5" x14ac:dyDescent="0.25"/>
    <row r="229" ht="12.5" x14ac:dyDescent="0.25"/>
    <row r="230" ht="12.5" x14ac:dyDescent="0.25"/>
    <row r="231" ht="12.5" x14ac:dyDescent="0.25"/>
    <row r="232" ht="12.5" x14ac:dyDescent="0.25"/>
    <row r="233" ht="12.5" x14ac:dyDescent="0.25"/>
    <row r="234" ht="12.5" x14ac:dyDescent="0.25"/>
    <row r="235" ht="12.5" x14ac:dyDescent="0.25"/>
    <row r="236" ht="12.5" x14ac:dyDescent="0.25"/>
    <row r="237" ht="12.5" x14ac:dyDescent="0.25"/>
    <row r="238" ht="12.5" x14ac:dyDescent="0.25"/>
    <row r="239" ht="12.5" x14ac:dyDescent="0.25"/>
    <row r="240" ht="12.5" x14ac:dyDescent="0.25"/>
    <row r="241" ht="12.5" x14ac:dyDescent="0.25"/>
    <row r="242" ht="12.5" x14ac:dyDescent="0.25"/>
    <row r="243" ht="12.5" x14ac:dyDescent="0.25"/>
    <row r="244" ht="12.5" x14ac:dyDescent="0.25"/>
    <row r="245" ht="12.5" x14ac:dyDescent="0.25"/>
    <row r="246" ht="12.5" x14ac:dyDescent="0.25"/>
    <row r="247" ht="12.5" x14ac:dyDescent="0.25"/>
    <row r="248" ht="12.5" x14ac:dyDescent="0.25"/>
    <row r="249" ht="12.5" x14ac:dyDescent="0.25"/>
    <row r="250" ht="12.5" x14ac:dyDescent="0.25"/>
    <row r="251" ht="12.5" x14ac:dyDescent="0.25"/>
    <row r="252" ht="12.5" x14ac:dyDescent="0.25"/>
    <row r="253" ht="12.5" x14ac:dyDescent="0.25"/>
    <row r="254" ht="12.5" x14ac:dyDescent="0.25"/>
    <row r="255" ht="12.5" x14ac:dyDescent="0.25"/>
    <row r="256" ht="12.5" x14ac:dyDescent="0.25"/>
    <row r="257" ht="12.5" x14ac:dyDescent="0.25"/>
    <row r="258" ht="12.5" x14ac:dyDescent="0.25"/>
    <row r="259" ht="12.5" x14ac:dyDescent="0.25"/>
    <row r="260" ht="12.5" x14ac:dyDescent="0.25"/>
    <row r="261" ht="12.5" x14ac:dyDescent="0.25"/>
    <row r="262" ht="12.5" x14ac:dyDescent="0.25"/>
    <row r="263" ht="12.5" x14ac:dyDescent="0.25"/>
    <row r="264" ht="12.5" x14ac:dyDescent="0.25"/>
    <row r="265" ht="12.5" x14ac:dyDescent="0.25"/>
    <row r="266" ht="12.5" x14ac:dyDescent="0.25"/>
    <row r="267" ht="12.5" x14ac:dyDescent="0.25"/>
    <row r="268" ht="12.5" x14ac:dyDescent="0.25"/>
    <row r="269" ht="12.5" x14ac:dyDescent="0.25"/>
    <row r="270" ht="12.5" x14ac:dyDescent="0.25"/>
    <row r="271" ht="12.5" x14ac:dyDescent="0.25"/>
    <row r="272" ht="12.5" x14ac:dyDescent="0.25"/>
    <row r="273" ht="12.5" x14ac:dyDescent="0.25"/>
    <row r="274" ht="12.5" x14ac:dyDescent="0.25"/>
    <row r="275" ht="12.5" x14ac:dyDescent="0.25"/>
    <row r="276" ht="12.5" x14ac:dyDescent="0.25"/>
    <row r="277" ht="12.5" x14ac:dyDescent="0.25"/>
    <row r="278" ht="12.5" x14ac:dyDescent="0.25"/>
    <row r="279" ht="12.5" x14ac:dyDescent="0.25"/>
    <row r="280" ht="12.5" x14ac:dyDescent="0.25"/>
    <row r="281" ht="12.5" x14ac:dyDescent="0.25"/>
    <row r="282" ht="12.5" x14ac:dyDescent="0.25"/>
    <row r="283" ht="12.5" x14ac:dyDescent="0.25"/>
    <row r="284" ht="12.5" x14ac:dyDescent="0.25"/>
    <row r="285" ht="12.5" x14ac:dyDescent="0.25"/>
    <row r="286" ht="12.5" x14ac:dyDescent="0.25"/>
    <row r="287" ht="12.5" x14ac:dyDescent="0.25"/>
    <row r="288" ht="12.5" x14ac:dyDescent="0.25"/>
    <row r="289" ht="12.5" x14ac:dyDescent="0.25"/>
    <row r="290" ht="12.5" x14ac:dyDescent="0.25"/>
    <row r="291" ht="12.5" x14ac:dyDescent="0.25"/>
    <row r="292" ht="12.5" x14ac:dyDescent="0.25"/>
    <row r="293" ht="12.5" x14ac:dyDescent="0.25"/>
    <row r="294" ht="12.5" x14ac:dyDescent="0.25"/>
    <row r="295" ht="12.5" x14ac:dyDescent="0.25"/>
    <row r="296" ht="12.5" x14ac:dyDescent="0.25"/>
    <row r="297" ht="12.5" x14ac:dyDescent="0.25"/>
    <row r="298" ht="12.5" x14ac:dyDescent="0.25"/>
    <row r="299" ht="12.5" x14ac:dyDescent="0.25"/>
    <row r="300" ht="12.5" x14ac:dyDescent="0.25"/>
    <row r="301" ht="12.5" x14ac:dyDescent="0.25"/>
    <row r="302" ht="12.5" x14ac:dyDescent="0.25"/>
    <row r="303" ht="12.5" x14ac:dyDescent="0.25"/>
    <row r="304" ht="12.5" x14ac:dyDescent="0.25"/>
    <row r="305" ht="12.5" x14ac:dyDescent="0.25"/>
    <row r="306" ht="12.5" x14ac:dyDescent="0.25"/>
    <row r="307" ht="12.5" x14ac:dyDescent="0.25"/>
    <row r="308" ht="12.75" customHeight="1" x14ac:dyDescent="0.25"/>
    <row r="309" ht="12.75" customHeight="1" x14ac:dyDescent="0.25"/>
    <row r="310" ht="12.75" customHeight="1" x14ac:dyDescent="0.25"/>
    <row r="311" ht="12.75" customHeight="1" x14ac:dyDescent="0.25"/>
    <row r="312" ht="12.75" customHeight="1" x14ac:dyDescent="0.25"/>
  </sheetData>
  <sheetProtection formatCells="0" formatRows="0" insertColumns="0" insertRows="0" deleteRows="0"/>
  <mergeCells count="15">
    <mergeCell ref="B7:E7"/>
    <mergeCell ref="B5:E5"/>
    <mergeCell ref="D90:E90"/>
    <mergeCell ref="A1:E1"/>
    <mergeCell ref="A16:E16"/>
    <mergeCell ref="A80:E80"/>
    <mergeCell ref="B2:E2"/>
    <mergeCell ref="B3:E3"/>
    <mergeCell ref="B4:E4"/>
    <mergeCell ref="A8:E8"/>
    <mergeCell ref="A9:E9"/>
    <mergeCell ref="B6:E6"/>
    <mergeCell ref="D14:E14"/>
    <mergeCell ref="D78:E78"/>
    <mergeCell ref="A10:E10"/>
  </mergeCells>
  <dataValidations xWindow="281" yWindow="883"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89 A12:A13 A47 A77"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81 A17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8:A28 A82:A8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2018&amp;C_x000D_&amp;1#&amp;"Calibri"&amp;10&amp;K000000 [IN-CONFIDENCE]&amp;RWorksheet - Travel</oddFooter>
  </headerFooter>
  <legacyDrawing r:id="rId2"/>
  <extLst>
    <ext xmlns:x14="http://schemas.microsoft.com/office/spreadsheetml/2009/9/main" uri="{CCE6A557-97BC-4b89-ADB6-D9C93CAAB3DF}">
      <x14:dataValidations xmlns:xm="http://schemas.microsoft.com/office/excel/2006/main" xWindow="281" yWindow="883"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B18:B24 B77 B84:B89 B12:B13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61" t="s">
        <v>114</v>
      </c>
      <c r="B1" s="161"/>
      <c r="C1" s="161"/>
      <c r="D1" s="161"/>
      <c r="E1" s="161"/>
    </row>
    <row r="2" spans="1:6" ht="21" customHeight="1" x14ac:dyDescent="0.25">
      <c r="A2" s="2" t="s">
        <v>115</v>
      </c>
      <c r="B2" s="159" t="str">
        <f>'Summary and sign-off'!B2:F2</f>
        <v xml:space="preserve">Ministry of Housing and Urban Development </v>
      </c>
      <c r="C2" s="159"/>
      <c r="D2" s="159"/>
      <c r="E2" s="159"/>
    </row>
    <row r="3" spans="1:6" ht="31" x14ac:dyDescent="0.25">
      <c r="A3" s="2" t="s">
        <v>116</v>
      </c>
      <c r="B3" s="159" t="str">
        <f>'Summary and sign-off'!B3:F3</f>
        <v>Andrew Crisp</v>
      </c>
      <c r="C3" s="159"/>
      <c r="D3" s="159"/>
      <c r="E3" s="159"/>
    </row>
    <row r="4" spans="1:6" ht="21" customHeight="1" x14ac:dyDescent="0.25">
      <c r="A4" s="2" t="s">
        <v>117</v>
      </c>
      <c r="B4" s="159">
        <f>'Summary and sign-off'!B4:F4</f>
        <v>45108</v>
      </c>
      <c r="C4" s="159"/>
      <c r="D4" s="159"/>
      <c r="E4" s="159"/>
    </row>
    <row r="5" spans="1:6" ht="21" customHeight="1" x14ac:dyDescent="0.25">
      <c r="A5" s="2" t="s">
        <v>118</v>
      </c>
      <c r="B5" s="159">
        <f>'Summary and sign-off'!B5:F5</f>
        <v>45473</v>
      </c>
      <c r="C5" s="159"/>
      <c r="D5" s="159"/>
      <c r="E5" s="159"/>
    </row>
    <row r="6" spans="1:6" ht="21" customHeight="1" x14ac:dyDescent="0.25">
      <c r="A6" s="2" t="s">
        <v>119</v>
      </c>
      <c r="B6" s="154" t="s">
        <v>84</v>
      </c>
      <c r="C6" s="154"/>
      <c r="D6" s="154"/>
      <c r="E6" s="154"/>
    </row>
    <row r="7" spans="1:6" ht="21" customHeight="1" x14ac:dyDescent="0.25">
      <c r="A7" s="2" t="s">
        <v>58</v>
      </c>
      <c r="B7" s="154" t="s">
        <v>87</v>
      </c>
      <c r="C7" s="154"/>
      <c r="D7" s="154"/>
      <c r="E7" s="154"/>
    </row>
    <row r="8" spans="1:6" ht="35.25" customHeight="1" x14ac:dyDescent="0.35">
      <c r="A8" s="170" t="s">
        <v>204</v>
      </c>
      <c r="B8" s="170"/>
      <c r="C8" s="171"/>
      <c r="D8" s="171"/>
      <c r="E8" s="171"/>
      <c r="F8" s="26"/>
    </row>
    <row r="9" spans="1:6" ht="35.25" customHeight="1" x14ac:dyDescent="0.35">
      <c r="A9" s="168" t="s">
        <v>205</v>
      </c>
      <c r="B9" s="169"/>
      <c r="C9" s="169"/>
      <c r="D9" s="169"/>
      <c r="E9" s="169"/>
      <c r="F9" s="26"/>
    </row>
    <row r="10" spans="1:6" ht="27" customHeight="1" x14ac:dyDescent="0.25">
      <c r="A10" s="23" t="s">
        <v>206</v>
      </c>
      <c r="B10" s="23" t="s">
        <v>66</v>
      </c>
      <c r="C10" s="23" t="s">
        <v>207</v>
      </c>
      <c r="D10" s="23" t="s">
        <v>208</v>
      </c>
      <c r="E10" s="23" t="s">
        <v>127</v>
      </c>
      <c r="F10" s="19"/>
    </row>
    <row r="11" spans="1:6" s="1" customFormat="1" ht="13" x14ac:dyDescent="0.25">
      <c r="A11" s="148" t="s">
        <v>209</v>
      </c>
      <c r="B11" s="151"/>
      <c r="C11" s="116"/>
      <c r="D11" s="116"/>
      <c r="E11" s="117"/>
    </row>
    <row r="12" spans="1:6" s="1" customFormat="1" x14ac:dyDescent="0.25">
      <c r="A12" s="115"/>
      <c r="B12" s="112"/>
      <c r="C12" s="116"/>
      <c r="D12" s="116"/>
      <c r="E12" s="117"/>
    </row>
    <row r="13" spans="1:6" s="1" customFormat="1" ht="11.25" hidden="1" customHeight="1" x14ac:dyDescent="0.25">
      <c r="A13" s="95"/>
      <c r="B13" s="93"/>
      <c r="C13" s="96"/>
      <c r="D13" s="96"/>
      <c r="E13" s="97"/>
    </row>
    <row r="14" spans="1:6" ht="34.5" customHeight="1" x14ac:dyDescent="0.25">
      <c r="A14" s="51" t="s">
        <v>210</v>
      </c>
      <c r="B14" s="60">
        <f>SUM(B11:B13)</f>
        <v>0</v>
      </c>
      <c r="C14" s="68" t="str">
        <f>IF(SUBTOTAL(3,B11:B13)=SUBTOTAL(103,B11:B13),'Summary and sign-off'!$A$48,'Summary and sign-off'!$A$49)</f>
        <v>Check - there are no hidden rows with data</v>
      </c>
      <c r="D14" s="160" t="str">
        <f>IF('Summary and sign-off'!F58='Summary and sign-off'!F54,'Summary and sign-off'!A51,'Summary and sign-off'!A50)</f>
        <v>Check - each entry provides sufficient information</v>
      </c>
      <c r="E14" s="160"/>
      <c r="F14" s="1"/>
    </row>
    <row r="15" spans="1:6" ht="13" x14ac:dyDescent="0.3">
      <c r="A15" s="17"/>
      <c r="B15" s="16"/>
      <c r="C15" s="16"/>
      <c r="D15" s="16"/>
      <c r="E15" s="16"/>
    </row>
    <row r="16" spans="1:6" ht="13" x14ac:dyDescent="0.3">
      <c r="A16" s="17" t="s">
        <v>77</v>
      </c>
      <c r="B16" s="18"/>
      <c r="C16" s="16"/>
      <c r="D16" s="16"/>
      <c r="E16" s="16"/>
    </row>
    <row r="17" spans="1:6" ht="12.75" customHeight="1" x14ac:dyDescent="0.25">
      <c r="A17" s="19" t="s">
        <v>211</v>
      </c>
      <c r="B17" s="19"/>
      <c r="C17" s="19"/>
      <c r="D17" s="19"/>
      <c r="E17" s="19"/>
    </row>
    <row r="18" spans="1:6" x14ac:dyDescent="0.25">
      <c r="A18" s="19" t="s">
        <v>212</v>
      </c>
      <c r="B18" s="19"/>
      <c r="C18" s="27"/>
      <c r="D18" s="27"/>
      <c r="E18" s="27"/>
    </row>
    <row r="19" spans="1:6" ht="13" x14ac:dyDescent="0.3">
      <c r="A19" s="19" t="s">
        <v>83</v>
      </c>
      <c r="B19" s="18"/>
      <c r="C19" s="16"/>
      <c r="D19" s="16"/>
      <c r="E19" s="16"/>
      <c r="F19" s="16"/>
    </row>
    <row r="20" spans="1:6" x14ac:dyDescent="0.25">
      <c r="A20" s="19" t="s">
        <v>213</v>
      </c>
      <c r="B20" s="19"/>
      <c r="C20" s="27"/>
      <c r="D20" s="27"/>
      <c r="E20" s="27"/>
    </row>
    <row r="21" spans="1:6" ht="12.75" customHeight="1" x14ac:dyDescent="0.25">
      <c r="A21" s="19" t="s">
        <v>214</v>
      </c>
      <c r="B21" s="19"/>
      <c r="C21" s="21"/>
      <c r="D21" s="21"/>
      <c r="E21" s="21"/>
    </row>
    <row r="22" spans="1:6" x14ac:dyDescent="0.25">
      <c r="A22" s="16"/>
      <c r="B22" s="16"/>
      <c r="C22" s="16"/>
      <c r="D22" s="16"/>
      <c r="E22" s="16"/>
    </row>
    <row r="23" spans="1:6" x14ac:dyDescent="0.25"/>
    <row r="24" spans="1:6" x14ac:dyDescent="0.25"/>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sheetData>
  <sheetProtection sheet="1" formatCells="0" insertRows="0" deleteRows="0"/>
  <mergeCells count="10">
    <mergeCell ref="D14:E1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2018&amp;C_x000D_&amp;1#&amp;"Calibri"&amp;10&amp;K000000 [IN-CONFIDENCE]&amp;RWorksheet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5"/>
  <sheetViews>
    <sheetView zoomScaleNormal="100" workbookViewId="0">
      <selection activeCell="C20" sqref="C20"/>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61" t="s">
        <v>114</v>
      </c>
      <c r="B1" s="161"/>
      <c r="C1" s="161"/>
      <c r="D1" s="161"/>
      <c r="E1" s="161"/>
    </row>
    <row r="2" spans="1:6" ht="21" customHeight="1" x14ac:dyDescent="0.25">
      <c r="A2" s="2" t="s">
        <v>115</v>
      </c>
      <c r="B2" s="159" t="str">
        <f>'Summary and sign-off'!B2:F2</f>
        <v xml:space="preserve">Ministry of Housing and Urban Development </v>
      </c>
      <c r="C2" s="159"/>
      <c r="D2" s="159"/>
      <c r="E2" s="159"/>
    </row>
    <row r="3" spans="1:6" ht="31" x14ac:dyDescent="0.25">
      <c r="A3" s="2" t="s">
        <v>215</v>
      </c>
      <c r="B3" s="159" t="str">
        <f>'Summary and sign-off'!B3:F3</f>
        <v>Andrew Crisp</v>
      </c>
      <c r="C3" s="159"/>
      <c r="D3" s="159"/>
      <c r="E3" s="159"/>
    </row>
    <row r="4" spans="1:6" ht="21" customHeight="1" x14ac:dyDescent="0.25">
      <c r="A4" s="2" t="s">
        <v>117</v>
      </c>
      <c r="B4" s="159">
        <f>'Summary and sign-off'!B4:F4</f>
        <v>45108</v>
      </c>
      <c r="C4" s="159"/>
      <c r="D4" s="159"/>
      <c r="E4" s="159"/>
    </row>
    <row r="5" spans="1:6" ht="21" customHeight="1" x14ac:dyDescent="0.25">
      <c r="A5" s="2" t="s">
        <v>118</v>
      </c>
      <c r="B5" s="159">
        <f>'Summary and sign-off'!B5:F5</f>
        <v>45473</v>
      </c>
      <c r="C5" s="159"/>
      <c r="D5" s="159"/>
      <c r="E5" s="159"/>
    </row>
    <row r="6" spans="1:6" ht="21" customHeight="1" x14ac:dyDescent="0.25">
      <c r="A6" s="2" t="s">
        <v>119</v>
      </c>
      <c r="B6" s="154" t="s">
        <v>84</v>
      </c>
      <c r="C6" s="154"/>
      <c r="D6" s="154"/>
      <c r="E6" s="154"/>
      <c r="F6" s="22"/>
    </row>
    <row r="7" spans="1:6" ht="21" customHeight="1" x14ac:dyDescent="0.25">
      <c r="A7" s="2" t="s">
        <v>58</v>
      </c>
      <c r="B7" s="154" t="s">
        <v>87</v>
      </c>
      <c r="C7" s="154"/>
      <c r="D7" s="154"/>
      <c r="E7" s="154"/>
      <c r="F7" s="22"/>
    </row>
    <row r="8" spans="1:6" ht="35.25" customHeight="1" x14ac:dyDescent="0.25">
      <c r="A8" s="164" t="s">
        <v>216</v>
      </c>
      <c r="B8" s="164"/>
      <c r="C8" s="171"/>
      <c r="D8" s="171"/>
      <c r="E8" s="171"/>
    </row>
    <row r="9" spans="1:6" ht="35.25" customHeight="1" x14ac:dyDescent="0.25">
      <c r="A9" s="172" t="s">
        <v>217</v>
      </c>
      <c r="B9" s="173"/>
      <c r="C9" s="173"/>
      <c r="D9" s="173"/>
      <c r="E9" s="173"/>
    </row>
    <row r="10" spans="1:6" ht="27" customHeight="1" x14ac:dyDescent="0.25">
      <c r="A10" s="23" t="s">
        <v>123</v>
      </c>
      <c r="B10" s="23" t="s">
        <v>66</v>
      </c>
      <c r="C10" s="23" t="s">
        <v>218</v>
      </c>
      <c r="D10" s="23" t="s">
        <v>219</v>
      </c>
      <c r="E10" s="23" t="s">
        <v>127</v>
      </c>
      <c r="F10" s="19"/>
    </row>
    <row r="11" spans="1:6" s="1" customFormat="1" hidden="1" x14ac:dyDescent="0.25">
      <c r="A11" s="95"/>
      <c r="B11" s="93"/>
      <c r="C11" s="96"/>
      <c r="D11" s="96"/>
      <c r="E11" s="97"/>
    </row>
    <row r="12" spans="1:6" s="1" customFormat="1" x14ac:dyDescent="0.25">
      <c r="A12" s="127">
        <v>45108</v>
      </c>
      <c r="B12" s="126">
        <v>912.5</v>
      </c>
      <c r="C12" s="119" t="s">
        <v>220</v>
      </c>
      <c r="D12" s="113" t="s">
        <v>221</v>
      </c>
      <c r="E12" s="117" t="s">
        <v>138</v>
      </c>
    </row>
    <row r="13" spans="1:6" s="1" customFormat="1" x14ac:dyDescent="0.25">
      <c r="A13" s="145" t="s">
        <v>222</v>
      </c>
      <c r="B13" s="130">
        <v>71.25</v>
      </c>
      <c r="C13" s="116" t="s">
        <v>223</v>
      </c>
      <c r="D13" s="116" t="s">
        <v>224</v>
      </c>
      <c r="E13" s="117" t="s">
        <v>138</v>
      </c>
      <c r="F13" s="131"/>
    </row>
    <row r="14" spans="1:6" s="1" customFormat="1" x14ac:dyDescent="0.25">
      <c r="A14" s="145" t="s">
        <v>225</v>
      </c>
      <c r="B14" s="130">
        <v>69.77</v>
      </c>
      <c r="C14" s="116" t="s">
        <v>223</v>
      </c>
      <c r="D14" s="116" t="s">
        <v>226</v>
      </c>
      <c r="E14" s="117" t="s">
        <v>138</v>
      </c>
      <c r="F14" s="131"/>
    </row>
    <row r="15" spans="1:6" s="1" customFormat="1" x14ac:dyDescent="0.25">
      <c r="A15" s="145" t="s">
        <v>227</v>
      </c>
      <c r="B15" s="130">
        <v>69.849999999999994</v>
      </c>
      <c r="C15" s="116" t="s">
        <v>223</v>
      </c>
      <c r="D15" s="116" t="s">
        <v>228</v>
      </c>
      <c r="E15" s="117" t="s">
        <v>229</v>
      </c>
      <c r="F15" s="131"/>
    </row>
    <row r="16" spans="1:6" s="1" customFormat="1" x14ac:dyDescent="0.25">
      <c r="A16" s="145" t="s">
        <v>230</v>
      </c>
      <c r="B16" s="126">
        <v>95.28</v>
      </c>
      <c r="C16" s="116" t="s">
        <v>223</v>
      </c>
      <c r="D16" s="116" t="s">
        <v>231</v>
      </c>
      <c r="E16" s="117" t="s">
        <v>229</v>
      </c>
      <c r="F16" s="131"/>
    </row>
    <row r="17" spans="1:6" s="1" customFormat="1" x14ac:dyDescent="0.25">
      <c r="A17" s="145" t="s">
        <v>232</v>
      </c>
      <c r="B17" s="142">
        <v>279.92</v>
      </c>
      <c r="C17" s="116" t="s">
        <v>223</v>
      </c>
      <c r="D17" s="116" t="s">
        <v>233</v>
      </c>
      <c r="E17" s="117" t="s">
        <v>229</v>
      </c>
      <c r="F17" s="131"/>
    </row>
    <row r="18" spans="1:6" s="1" customFormat="1" x14ac:dyDescent="0.25">
      <c r="A18" s="145" t="s">
        <v>234</v>
      </c>
      <c r="B18" s="130">
        <v>62.01</v>
      </c>
      <c r="C18" s="116" t="s">
        <v>223</v>
      </c>
      <c r="D18" s="116" t="s">
        <v>235</v>
      </c>
      <c r="E18" s="117" t="s">
        <v>229</v>
      </c>
      <c r="F18" s="131"/>
    </row>
    <row r="19" spans="1:6" s="1" customFormat="1" x14ac:dyDescent="0.25">
      <c r="A19" s="145" t="s">
        <v>236</v>
      </c>
      <c r="B19" s="130">
        <v>67.239999999999995</v>
      </c>
      <c r="C19" s="116" t="s">
        <v>223</v>
      </c>
      <c r="D19" s="116" t="s">
        <v>237</v>
      </c>
      <c r="E19" s="114" t="s">
        <v>229</v>
      </c>
      <c r="F19" s="131"/>
    </row>
    <row r="20" spans="1:6" s="1" customFormat="1" x14ac:dyDescent="0.25">
      <c r="A20" s="145" t="s">
        <v>238</v>
      </c>
      <c r="B20" s="130">
        <v>62.5</v>
      </c>
      <c r="C20" s="116" t="s">
        <v>223</v>
      </c>
      <c r="D20" s="116" t="s">
        <v>239</v>
      </c>
      <c r="E20" s="114" t="s">
        <v>229</v>
      </c>
      <c r="F20" s="131"/>
    </row>
    <row r="21" spans="1:6" s="1" customFormat="1" x14ac:dyDescent="0.25">
      <c r="A21" s="145" t="s">
        <v>240</v>
      </c>
      <c r="B21" s="130">
        <v>64.38</v>
      </c>
      <c r="C21" s="113" t="s">
        <v>223</v>
      </c>
      <c r="D21" s="143" t="s">
        <v>241</v>
      </c>
      <c r="E21" s="117" t="s">
        <v>229</v>
      </c>
      <c r="F21" s="131"/>
    </row>
    <row r="22" spans="1:6" s="1" customFormat="1" x14ac:dyDescent="0.25">
      <c r="A22" s="145" t="s">
        <v>242</v>
      </c>
      <c r="B22" s="130">
        <v>67.64</v>
      </c>
      <c r="C22" s="113" t="s">
        <v>223</v>
      </c>
      <c r="D22" s="113" t="s">
        <v>243</v>
      </c>
      <c r="E22" s="117" t="s">
        <v>229</v>
      </c>
      <c r="F22" s="131"/>
    </row>
    <row r="23" spans="1:6" s="1" customFormat="1" x14ac:dyDescent="0.25">
      <c r="A23" s="145" t="s">
        <v>244</v>
      </c>
      <c r="B23" s="126">
        <v>65.959999999999994</v>
      </c>
      <c r="C23" s="113" t="s">
        <v>223</v>
      </c>
      <c r="D23" s="113" t="s">
        <v>245</v>
      </c>
      <c r="E23" s="117" t="s">
        <v>229</v>
      </c>
      <c r="F23" s="132"/>
    </row>
    <row r="24" spans="1:6" s="1" customFormat="1" x14ac:dyDescent="0.25">
      <c r="A24" s="145" t="s">
        <v>246</v>
      </c>
      <c r="B24" s="126">
        <v>66.36</v>
      </c>
      <c r="C24" s="113" t="s">
        <v>223</v>
      </c>
      <c r="D24" s="113" t="s">
        <v>247</v>
      </c>
      <c r="E24" s="114" t="s">
        <v>138</v>
      </c>
      <c r="F24" s="132"/>
    </row>
    <row r="25" spans="1:6" s="1" customFormat="1" x14ac:dyDescent="0.25">
      <c r="A25" s="115"/>
      <c r="B25" s="112"/>
      <c r="C25" s="116"/>
      <c r="D25" s="116"/>
      <c r="E25" s="117"/>
    </row>
    <row r="26" spans="1:6" s="1" customFormat="1" hidden="1" x14ac:dyDescent="0.25">
      <c r="A26" s="95"/>
      <c r="B26" s="93"/>
      <c r="C26" s="96"/>
      <c r="D26" s="96"/>
      <c r="E26" s="97"/>
    </row>
    <row r="27" spans="1:6" ht="34.5" customHeight="1" x14ac:dyDescent="0.25">
      <c r="A27" s="51" t="s">
        <v>248</v>
      </c>
      <c r="B27" s="60">
        <f>SUM(B11:B26)</f>
        <v>1954.6599999999999</v>
      </c>
      <c r="C27" s="68" t="str">
        <f>IF(SUBTOTAL(3,B11:B26)=SUBTOTAL(103,B11:B26),'Summary and sign-off'!$A$48,'Summary and sign-off'!$A$49)</f>
        <v>Check - there are no hidden rows with data</v>
      </c>
      <c r="D27" s="160" t="str">
        <f>IF('Summary and sign-off'!F59='Summary and sign-off'!F54,'Summary and sign-off'!A51,'Summary and sign-off'!A50)</f>
        <v>Check - each entry provides sufficient information</v>
      </c>
      <c r="E27" s="160"/>
    </row>
    <row r="28" spans="1:6" ht="14.15" customHeight="1" x14ac:dyDescent="0.25">
      <c r="B28" s="16"/>
      <c r="C28" s="16"/>
      <c r="D28" s="16"/>
      <c r="E28" s="16"/>
    </row>
    <row r="29" spans="1:6" ht="13" x14ac:dyDescent="0.3">
      <c r="A29" s="17" t="s">
        <v>249</v>
      </c>
      <c r="B29" s="16"/>
      <c r="C29" s="16"/>
      <c r="D29" s="16"/>
      <c r="E29" s="16"/>
    </row>
    <row r="30" spans="1:6" ht="12.65" customHeight="1" x14ac:dyDescent="0.25">
      <c r="A30" s="19" t="s">
        <v>198</v>
      </c>
      <c r="B30" s="16"/>
      <c r="C30" s="16"/>
      <c r="D30" s="16"/>
      <c r="E30" s="16"/>
    </row>
    <row r="31" spans="1:6" ht="13" x14ac:dyDescent="0.3">
      <c r="A31" s="19" t="s">
        <v>83</v>
      </c>
      <c r="B31" s="18"/>
      <c r="C31" s="16"/>
      <c r="D31" s="16"/>
      <c r="E31" s="16"/>
      <c r="F31" s="16"/>
    </row>
    <row r="32" spans="1:6" x14ac:dyDescent="0.25">
      <c r="A32" s="19" t="s">
        <v>213</v>
      </c>
      <c r="C32" s="16"/>
      <c r="D32" s="16"/>
      <c r="E32" s="16"/>
      <c r="F32" s="16"/>
    </row>
    <row r="33" spans="1:6" ht="12.75" customHeight="1" x14ac:dyDescent="0.25">
      <c r="A33" s="19" t="s">
        <v>214</v>
      </c>
      <c r="B33" s="24"/>
      <c r="C33" s="21"/>
      <c r="D33" s="21"/>
      <c r="E33" s="21"/>
      <c r="F33" s="21"/>
    </row>
    <row r="34" spans="1:6" x14ac:dyDescent="0.25">
      <c r="B34" s="25"/>
      <c r="C34" s="16"/>
      <c r="D34" s="16"/>
      <c r="E34" s="16"/>
    </row>
    <row r="35" spans="1:6" hidden="1" x14ac:dyDescent="0.25">
      <c r="A35" s="16"/>
      <c r="B35" s="16"/>
      <c r="C35" s="16"/>
      <c r="D35" s="16"/>
    </row>
    <row r="36" spans="1:6" ht="12.75" hidden="1" customHeight="1" x14ac:dyDescent="0.25"/>
    <row r="37" spans="1:6" hidden="1" x14ac:dyDescent="0.25">
      <c r="A37" s="16"/>
      <c r="B37" s="16"/>
      <c r="C37" s="16"/>
      <c r="D37" s="16"/>
      <c r="E37" s="16"/>
    </row>
    <row r="38" spans="1:6" hidden="1" x14ac:dyDescent="0.25">
      <c r="A38" s="16"/>
      <c r="B38" s="16"/>
      <c r="C38" s="16"/>
      <c r="D38" s="16"/>
      <c r="E38" s="16"/>
    </row>
    <row r="39" spans="1:6" hidden="1" x14ac:dyDescent="0.25">
      <c r="A39" s="16"/>
      <c r="B39" s="16"/>
      <c r="C39" s="16"/>
      <c r="D39" s="16"/>
      <c r="E39" s="16"/>
    </row>
    <row r="40" spans="1:6" hidden="1" x14ac:dyDescent="0.25">
      <c r="A40" s="16"/>
      <c r="B40" s="16"/>
      <c r="C40" s="16"/>
      <c r="D40" s="16"/>
      <c r="E40" s="16"/>
    </row>
    <row r="41" spans="1:6" hidden="1" x14ac:dyDescent="0.25">
      <c r="A41" s="16"/>
      <c r="B41" s="16"/>
      <c r="C41" s="16"/>
      <c r="D41" s="16"/>
      <c r="E41" s="16"/>
    </row>
    <row r="42" spans="1:6" x14ac:dyDescent="0.25"/>
    <row r="43" spans="1:6" x14ac:dyDescent="0.25"/>
    <row r="44" spans="1:6" x14ac:dyDescent="0.25"/>
    <row r="45" spans="1:6" x14ac:dyDescent="0.25"/>
    <row r="46" spans="1:6" x14ac:dyDescent="0.25"/>
    <row r="47" spans="1:6" x14ac:dyDescent="0.25"/>
    <row r="48" spans="1:6" x14ac:dyDescent="0.25"/>
    <row r="49" x14ac:dyDescent="0.25"/>
    <row r="50" x14ac:dyDescent="0.25"/>
    <row r="51" x14ac:dyDescent="0.25"/>
    <row r="52" x14ac:dyDescent="0.25"/>
    <row r="53" x14ac:dyDescent="0.25"/>
    <row r="54" x14ac:dyDescent="0.25"/>
    <row r="55" x14ac:dyDescent="0.25"/>
  </sheetData>
  <sheetProtection sheet="1" formatCells="0" insertRows="0" deleteRows="0"/>
  <mergeCells count="10">
    <mergeCell ref="D27:E27"/>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6"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2018&amp;C_x000D_&amp;1#&amp;"Calibri"&amp;10&amp;K000000 [IN-CONFIDENCE]&amp;RWorksheet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F22 B11:B21 B23:B26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abSelected="1" zoomScaleNormal="100" workbookViewId="0">
      <selection activeCell="B5" sqref="B5:F5"/>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7" ht="26.25" customHeight="1" x14ac:dyDescent="0.25">
      <c r="A1" s="161" t="s">
        <v>250</v>
      </c>
      <c r="B1" s="161"/>
      <c r="C1" s="161"/>
      <c r="D1" s="161"/>
      <c r="E1" s="161"/>
      <c r="F1" s="161"/>
    </row>
    <row r="2" spans="1:7" ht="21" customHeight="1" x14ac:dyDescent="0.25">
      <c r="A2" s="2" t="s">
        <v>115</v>
      </c>
      <c r="B2" s="159" t="str">
        <f>'Summary and sign-off'!B2:F2</f>
        <v xml:space="preserve">Ministry of Housing and Urban Development </v>
      </c>
      <c r="C2" s="159"/>
      <c r="D2" s="159"/>
      <c r="E2" s="159"/>
      <c r="F2" s="159"/>
    </row>
    <row r="3" spans="1:7" ht="31" x14ac:dyDescent="0.25">
      <c r="A3" s="2" t="s">
        <v>116</v>
      </c>
      <c r="B3" s="159" t="str">
        <f>'Summary and sign-off'!B3:F3</f>
        <v>Andrew Crisp</v>
      </c>
      <c r="C3" s="159"/>
      <c r="D3" s="159"/>
      <c r="E3" s="159"/>
      <c r="F3" s="159"/>
    </row>
    <row r="4" spans="1:7" ht="21" customHeight="1" x14ac:dyDescent="0.25">
      <c r="A4" s="2" t="s">
        <v>117</v>
      </c>
      <c r="B4" s="159">
        <f>'Summary and sign-off'!B4:F4</f>
        <v>45108</v>
      </c>
      <c r="C4" s="159"/>
      <c r="D4" s="159"/>
      <c r="E4" s="159"/>
      <c r="F4" s="159"/>
    </row>
    <row r="5" spans="1:7" ht="21" customHeight="1" x14ac:dyDescent="0.25">
      <c r="A5" s="2" t="s">
        <v>118</v>
      </c>
      <c r="B5" s="159">
        <f>'Summary and sign-off'!B5:F5</f>
        <v>45473</v>
      </c>
      <c r="C5" s="159"/>
      <c r="D5" s="159"/>
      <c r="E5" s="159"/>
      <c r="F5" s="159"/>
    </row>
    <row r="6" spans="1:7" ht="21" customHeight="1" x14ac:dyDescent="0.25">
      <c r="A6" s="2" t="s">
        <v>251</v>
      </c>
      <c r="B6" s="154" t="s">
        <v>84</v>
      </c>
      <c r="C6" s="154"/>
      <c r="D6" s="154"/>
      <c r="E6" s="154"/>
      <c r="F6" s="154"/>
    </row>
    <row r="7" spans="1:7" ht="21" customHeight="1" x14ac:dyDescent="0.25">
      <c r="A7" s="2" t="s">
        <v>58</v>
      </c>
      <c r="B7" s="154" t="s">
        <v>87</v>
      </c>
      <c r="C7" s="154"/>
      <c r="D7" s="154"/>
      <c r="E7" s="154"/>
      <c r="F7" s="154"/>
    </row>
    <row r="8" spans="1:7" ht="36" customHeight="1" x14ac:dyDescent="0.25">
      <c r="A8" s="164" t="s">
        <v>252</v>
      </c>
      <c r="B8" s="164"/>
      <c r="C8" s="164"/>
      <c r="D8" s="164"/>
      <c r="E8" s="164"/>
      <c r="F8" s="164"/>
    </row>
    <row r="9" spans="1:7" ht="36" customHeight="1" x14ac:dyDescent="0.25">
      <c r="A9" s="172" t="s">
        <v>253</v>
      </c>
      <c r="B9" s="173"/>
      <c r="C9" s="173"/>
      <c r="D9" s="173"/>
      <c r="E9" s="173"/>
      <c r="F9" s="173"/>
    </row>
    <row r="10" spans="1:7" ht="39" customHeight="1" x14ac:dyDescent="0.25">
      <c r="A10" s="23" t="s">
        <v>123</v>
      </c>
      <c r="B10" s="106" t="s">
        <v>254</v>
      </c>
      <c r="C10" s="106" t="s">
        <v>255</v>
      </c>
      <c r="D10" s="106" t="s">
        <v>256</v>
      </c>
      <c r="E10" s="106" t="s">
        <v>257</v>
      </c>
      <c r="F10" s="106" t="s">
        <v>258</v>
      </c>
    </row>
    <row r="11" spans="1:7" s="1" customFormat="1" x14ac:dyDescent="0.25">
      <c r="A11" s="152">
        <v>45282</v>
      </c>
      <c r="B11" s="119" t="s">
        <v>259</v>
      </c>
      <c r="C11" s="119" t="s">
        <v>101</v>
      </c>
      <c r="D11" s="118" t="s">
        <v>260</v>
      </c>
      <c r="E11" s="120" t="s">
        <v>96</v>
      </c>
      <c r="F11" s="121"/>
    </row>
    <row r="12" spans="1:7" s="1" customFormat="1" x14ac:dyDescent="0.25">
      <c r="A12" s="111"/>
      <c r="B12" s="118"/>
      <c r="C12" s="119"/>
      <c r="D12" s="118"/>
      <c r="E12" s="120"/>
      <c r="F12" s="121"/>
    </row>
    <row r="13" spans="1:7" s="1" customFormat="1" hidden="1" x14ac:dyDescent="0.25">
      <c r="A13" s="92"/>
      <c r="B13" s="96"/>
      <c r="C13" s="98"/>
      <c r="D13" s="96"/>
      <c r="E13" s="99"/>
      <c r="F13" s="97"/>
    </row>
    <row r="14" spans="1:7" ht="34.5" customHeight="1" x14ac:dyDescent="0.25">
      <c r="A14" s="107" t="s">
        <v>261</v>
      </c>
      <c r="B14" s="108" t="s">
        <v>262</v>
      </c>
      <c r="C14" s="109">
        <f>C15+C16</f>
        <v>1</v>
      </c>
      <c r="D14" s="110" t="str">
        <f>IF(SUBTOTAL(3,C11:C13)=SUBTOTAL(103,C11:C13),'Summary and sign-off'!$A$48,'Summary and sign-off'!$A$49)</f>
        <v>Check - there are no hidden rows with data</v>
      </c>
      <c r="E14" s="160" t="str">
        <f>IF('Summary and sign-off'!F60='Summary and sign-off'!F54,'Summary and sign-off'!A52,'Summary and sign-off'!A50)</f>
        <v>Check - each entry provides sufficient information</v>
      </c>
      <c r="F14" s="160"/>
      <c r="G14" s="1"/>
    </row>
    <row r="15" spans="1:7" ht="25.5" customHeight="1" x14ac:dyDescent="0.35">
      <c r="A15" s="52"/>
      <c r="B15" s="53" t="s">
        <v>101</v>
      </c>
      <c r="C15" s="54">
        <f>COUNTIF(C11:C13,'Summary and sign-off'!A45)</f>
        <v>1</v>
      </c>
      <c r="D15" s="13"/>
      <c r="E15" s="14"/>
      <c r="F15" s="15"/>
    </row>
    <row r="16" spans="1:7" ht="25.5" customHeight="1" x14ac:dyDescent="0.35">
      <c r="A16" s="52"/>
      <c r="B16" s="53" t="s">
        <v>102</v>
      </c>
      <c r="C16" s="54">
        <f>COUNTIF(C11:C13,'Summary and sign-off'!A46)</f>
        <v>0</v>
      </c>
      <c r="D16" s="13"/>
      <c r="E16" s="14"/>
      <c r="F16" s="15"/>
    </row>
    <row r="17" spans="1:6" ht="13" x14ac:dyDescent="0.3">
      <c r="A17" s="16"/>
      <c r="B17" s="17"/>
      <c r="C17" s="16"/>
      <c r="D17" s="18"/>
      <c r="E17" s="18"/>
      <c r="F17" s="16"/>
    </row>
    <row r="18" spans="1:6" ht="13" x14ac:dyDescent="0.3">
      <c r="A18" s="17" t="s">
        <v>249</v>
      </c>
      <c r="B18" s="17"/>
      <c r="C18" s="17"/>
      <c r="D18" s="17"/>
      <c r="E18" s="17"/>
      <c r="F18" s="17"/>
    </row>
    <row r="19" spans="1:6" ht="12.65" customHeight="1" x14ac:dyDescent="0.25">
      <c r="A19" s="19" t="s">
        <v>198</v>
      </c>
      <c r="B19" s="16"/>
      <c r="C19" s="16"/>
      <c r="D19" s="16"/>
      <c r="E19" s="16"/>
    </row>
    <row r="20" spans="1:6" ht="13" x14ac:dyDescent="0.3">
      <c r="A20" s="19" t="s">
        <v>83</v>
      </c>
      <c r="B20" s="18"/>
      <c r="C20" s="16"/>
      <c r="D20" s="16"/>
      <c r="E20" s="16"/>
      <c r="F20" s="16"/>
    </row>
    <row r="21" spans="1:6" ht="13" x14ac:dyDescent="0.3">
      <c r="A21" s="19" t="s">
        <v>263</v>
      </c>
      <c r="B21" s="20"/>
      <c r="C21" s="20"/>
      <c r="D21" s="20"/>
      <c r="E21" s="20"/>
      <c r="F21" s="20"/>
    </row>
    <row r="22" spans="1:6" ht="12.75" customHeight="1" x14ac:dyDescent="0.25">
      <c r="A22" s="19" t="s">
        <v>264</v>
      </c>
      <c r="B22" s="16"/>
      <c r="C22" s="16"/>
      <c r="D22" s="16"/>
      <c r="E22" s="16"/>
      <c r="F22" s="16"/>
    </row>
    <row r="23" spans="1:6" ht="13" customHeight="1" x14ac:dyDescent="0.25">
      <c r="A23" s="19" t="s">
        <v>265</v>
      </c>
      <c r="B23" s="16"/>
      <c r="C23" s="16"/>
      <c r="D23" s="16"/>
      <c r="E23" s="16"/>
      <c r="F23" s="16"/>
    </row>
    <row r="24" spans="1:6" x14ac:dyDescent="0.25">
      <c r="A24" s="19" t="s">
        <v>266</v>
      </c>
      <c r="C24" s="16"/>
      <c r="D24" s="16"/>
      <c r="E24" s="16"/>
      <c r="F24" s="16"/>
    </row>
    <row r="25" spans="1:6" ht="12.75" customHeight="1" x14ac:dyDescent="0.25">
      <c r="A25" s="19" t="s">
        <v>214</v>
      </c>
      <c r="B25" s="19"/>
      <c r="C25" s="21"/>
      <c r="D25" s="21"/>
      <c r="E25" s="21"/>
      <c r="F25" s="21"/>
    </row>
    <row r="26" spans="1:6" ht="12.75" customHeight="1" x14ac:dyDescent="0.25">
      <c r="A26" s="19"/>
      <c r="B26" s="19"/>
      <c r="C26" s="21"/>
      <c r="D26" s="21"/>
      <c r="E26" s="21"/>
      <c r="F26" s="21"/>
    </row>
    <row r="27" spans="1:6" ht="12.75" hidden="1" customHeight="1" x14ac:dyDescent="0.25">
      <c r="A27" s="19"/>
      <c r="B27" s="19"/>
      <c r="C27" s="21"/>
      <c r="D27" s="21"/>
      <c r="E27" s="21"/>
      <c r="F27" s="21"/>
    </row>
    <row r="28" spans="1:6" x14ac:dyDescent="0.25"/>
    <row r="29" spans="1:6" x14ac:dyDescent="0.25"/>
    <row r="30" spans="1:6" ht="13" hidden="1" x14ac:dyDescent="0.3">
      <c r="A30" s="17"/>
      <c r="B30" s="17"/>
      <c r="C30" s="17"/>
      <c r="D30" s="17"/>
      <c r="E30" s="17"/>
      <c r="F30" s="17"/>
    </row>
    <row r="31" spans="1:6" ht="13" hidden="1" x14ac:dyDescent="0.3">
      <c r="A31" s="17"/>
      <c r="B31" s="17"/>
      <c r="C31" s="17"/>
      <c r="D31" s="17"/>
      <c r="E31" s="17"/>
      <c r="F31" s="17"/>
    </row>
    <row r="32" spans="1:6" ht="13" hidden="1" x14ac:dyDescent="0.3">
      <c r="A32" s="17"/>
      <c r="B32" s="17"/>
      <c r="C32" s="17"/>
      <c r="D32" s="17"/>
      <c r="E32" s="17"/>
      <c r="F32" s="17"/>
    </row>
    <row r="33" spans="1:6" ht="13" hidden="1" x14ac:dyDescent="0.3">
      <c r="A33" s="17"/>
      <c r="B33" s="17"/>
      <c r="C33" s="17"/>
      <c r="D33" s="17"/>
      <c r="E33" s="17"/>
      <c r="F33" s="17"/>
    </row>
    <row r="34" spans="1:6" ht="13" hidden="1" x14ac:dyDescent="0.3">
      <c r="A34" s="17"/>
      <c r="B34" s="17"/>
      <c r="C34" s="17"/>
      <c r="D34" s="17"/>
      <c r="E34" s="17"/>
      <c r="F34" s="17"/>
    </row>
    <row r="35" spans="1:6" x14ac:dyDescent="0.25"/>
    <row r="36" spans="1:6" x14ac:dyDescent="0.25"/>
    <row r="37" spans="1:6" x14ac:dyDescent="0.25"/>
    <row r="38" spans="1:6" x14ac:dyDescent="0.25"/>
    <row r="39" spans="1:6" x14ac:dyDescent="0.25"/>
    <row r="40" spans="1:6" x14ac:dyDescent="0.25"/>
    <row r="43" spans="1:6" x14ac:dyDescent="0.25"/>
    <row r="44" spans="1:6" x14ac:dyDescent="0.25"/>
    <row r="45" spans="1:6" x14ac:dyDescent="0.25"/>
  </sheetData>
  <sheetProtection sheet="1" formatCells="0" insertRows="0" deleteRows="0"/>
  <dataConsolidate/>
  <mergeCells count="10">
    <mergeCell ref="E14:F1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A1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2018&amp;C_x000D_&amp;1#&amp;"Calibri"&amp;10&amp;K000000 [IN-CONFIDENCE]&amp;RWorksheet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C11:C13</xm:sqref>
        </x14:dataValidation>
        <x14:dataValidation type="list" errorStyle="information" operator="greaterThan" allowBlank="1" showInputMessage="1" prompt="Provide specific $ value if possible" xr:uid="{00000000-0002-0000-0500-000003000000}">
          <x14:formula1>
            <xm:f>'Summary and sign-off'!$A$39:$A$44</xm:f>
          </x14:formula1>
          <xm:sqref>E11:E13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4D053F2ADCEF0B41ACA1676647590D9F004B312C66C8A2184AB8A4A5D6EE284351" ma:contentTypeVersion="9" ma:contentTypeDescription="Create a new document." ma:contentTypeScope="" ma:versionID="3a2e6f6c48e48a2503a01d2e9bd4d165">
  <xsd:schema xmlns:xsd="http://www.w3.org/2001/XMLSchema" xmlns:xs="http://www.w3.org/2001/XMLSchema" xmlns:p="http://schemas.microsoft.com/office/2006/metadata/properties" xmlns:ns2="81daeb9b-c864-4e3a-8d56-ff6158c199ac" xmlns:ns3="031bb0d6-8b65-48a7-b61b-ea3c744a986e" targetNamespace="http://schemas.microsoft.com/office/2006/metadata/properties" ma:root="true" ma:fieldsID="6e91654e27a87a0a58d66052d6d384f1" ns2:_="" ns3:_="">
    <xsd:import namespace="81daeb9b-c864-4e3a-8d56-ff6158c199ac"/>
    <xsd:import namespace="031bb0d6-8b65-48a7-b61b-ea3c744a986e"/>
    <xsd:element name="properties">
      <xsd:complexType>
        <xsd:sequence>
          <xsd:element name="documentManagement">
            <xsd:complexType>
              <xsd:all>
                <xsd:element ref="ns2:_dlc_DocId" minOccurs="0"/>
                <xsd:element ref="ns2:_dlc_DocIdUrl" minOccurs="0"/>
                <xsd:element ref="ns2:_dlc_DocIdPersistId" minOccurs="0"/>
                <xsd:element ref="ns3:MediaServiceDateTaken"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aeb9b-c864-4e3a-8d56-ff6158c199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1bb0d6-8b65-48a7-b61b-ea3c744a986e" elementFormDefault="qualified">
    <xsd:import namespace="http://schemas.microsoft.com/office/2006/documentManagement/types"/>
    <xsd:import namespace="http://schemas.microsoft.com/office/infopath/2007/PartnerControls"/>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81daeb9b-c864-4e3a-8d56-ff6158c199ac">CHIEFEXEC-513651717-144</_dlc_DocId>
    <_dlc_DocIdUrl xmlns="81daeb9b-c864-4e3a-8d56-ff6158c199ac">
      <Url>https://mhud.sharepoint.com/sites/dms-CE/_layouts/15/DocIdRedir.aspx?ID=CHIEFEXEC-513651717-144</Url>
      <Description>CHIEFEXEC-513651717-144</Description>
    </_dlc_DocIdUrl>
    <SharedWithUsers xmlns="81daeb9b-c864-4e3a-8d56-ff6158c199ac">
      <UserInfo>
        <DisplayName>Jo Hughes</DisplayName>
        <AccountId>87</AccountId>
        <AccountType/>
      </UserInfo>
      <UserInfo>
        <DisplayName>Reuben Scott</DisplayName>
        <AccountId>89</AccountId>
        <AccountType/>
      </UserInfo>
    </SharedWithUsers>
  </documentManagement>
</p:properties>
</file>

<file path=customXml/itemProps1.xml><?xml version="1.0" encoding="utf-8"?>
<ds:datastoreItem xmlns:ds="http://schemas.openxmlformats.org/officeDocument/2006/customXml" ds:itemID="{5EBD2005-81C5-4DD5-8ABD-E03625E7A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aeb9b-c864-4e3a-8d56-ff6158c199ac"/>
    <ds:schemaRef ds:uri="031bb0d6-8b65-48a7-b61b-ea3c744a9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81daeb9b-c864-4e3a-8d56-ff6158c199ac"/>
    <ds:schemaRef ds:uri="http://schemas.openxmlformats.org/package/2006/metadata/core-properties"/>
    <ds:schemaRef ds:uri="031bb0d6-8b65-48a7-b61b-ea3c744a986e"/>
    <ds:schemaRef ds:uri="http://purl.org/dc/terms/"/>
  </ds:schemaRefs>
</ds:datastoreItem>
</file>

<file path=docMetadata/LabelInfo.xml><?xml version="1.0" encoding="utf-8"?>
<clbl:labelList xmlns:clbl="http://schemas.microsoft.com/office/2020/mipLabelMetadata">
  <clbl:label id="{14c3db6d-cfd0-4832-972f-4b6726d3a31d}"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Maddie Skinner</cp:lastModifiedBy>
  <cp:revision/>
  <dcterms:created xsi:type="dcterms:W3CDTF">2010-10-17T20:59:02Z</dcterms:created>
  <dcterms:modified xsi:type="dcterms:W3CDTF">2024-06-26T03:46:40Z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0x0101004D053F2ADCEF0B41ACA1676647590D9F004B312C66C8A2184AB8A4A5D6EE284351</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4c575fbb-e430-4d86-9c9a-a91f1cc0f0c9</vt:lpwstr>
  </property>
  <property fmtid="{D5CDD505-2E9C-101B-9397-08002B2CF9AE}" pid="10" name="SharedWithUsers">
    <vt:lpwstr>87;#Ken Smart;#157;#Nehalkumar patel</vt:lpwstr>
  </property>
  <property fmtid="{D5CDD505-2E9C-101B-9397-08002B2CF9AE}" pid="11" name="Activity">
    <vt:lpwstr>NA</vt:lpwstr>
  </property>
</Properties>
</file>