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https://mhud-my.sharepoint.com/personal/maddie_skinner_hud_govt_nz/Documents/Desktop/"/>
    </mc:Choice>
  </mc:AlternateContent>
  <xr:revisionPtr revIDLastSave="17" documentId="8_{6AEB4D81-97DD-4917-860F-3A76902B5D28}" xr6:coauthVersionLast="47" xr6:coauthVersionMax="47" xr10:uidLastSave="{86F08FFA-564C-4969-AE92-DC25B41F6831}"/>
  <bookViews>
    <workbookView xWindow="16155" yWindow="-16320" windowWidth="29040" windowHeight="15720" firstSheet="1" activeTab="2"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expenses'!$A$1:$E$26</definedName>
    <definedName name="_xlnm.Print_Area" localSheetId="5">'Gifts and benefits'!$A$1:$F$27</definedName>
    <definedName name="_xlnm.Print_Area" localSheetId="0">'Guidance for agencies'!$A$1:$A$58</definedName>
    <definedName name="_xlnm.Print_Area" localSheetId="3">Hospitality!$A$1:$E$20</definedName>
    <definedName name="_xlnm.Print_Area" localSheetId="1">'Summary and sign-off'!$A$1:$F$23</definedName>
    <definedName name="_xlnm.Print_Area" localSheetId="2">Travel!$A$1:$E$60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 l="1"/>
  <c r="B3" i="4"/>
  <c r="B43" i="1"/>
  <c r="D16" i="4"/>
  <c r="C20" i="3"/>
  <c r="C13" i="2"/>
  <c r="C43" i="1"/>
  <c r="C49" i="1"/>
  <c r="C14" i="1"/>
  <c r="E60" i="13" l="1"/>
  <c r="C60" i="13"/>
  <c r="C18" i="4"/>
  <c r="C17" i="4"/>
  <c r="B60" i="13" l="1"/>
  <c r="B59" i="13"/>
  <c r="D59" i="13"/>
  <c r="B58" i="13"/>
  <c r="D58" i="13"/>
  <c r="D57" i="13"/>
  <c r="B57" i="13"/>
  <c r="D56" i="13"/>
  <c r="B56" i="13"/>
  <c r="D55" i="13"/>
  <c r="B55" i="13"/>
  <c r="B2" i="4"/>
  <c r="B2" i="3"/>
  <c r="B3" i="3"/>
  <c r="B2" i="2"/>
  <c r="B3" i="2"/>
  <c r="B2" i="1"/>
  <c r="F58" i="13" l="1"/>
  <c r="D13" i="2" s="1"/>
  <c r="F60" i="13"/>
  <c r="E16" i="4" s="1"/>
  <c r="F59" i="13"/>
  <c r="D20" i="3" s="1"/>
  <c r="F57" i="13"/>
  <c r="D49" i="1" s="1"/>
  <c r="F56" i="13"/>
  <c r="D43" i="1" s="1"/>
  <c r="F55" i="13"/>
  <c r="D14" i="1" s="1"/>
  <c r="C13" i="13"/>
  <c r="C12" i="13"/>
  <c r="C11" i="13"/>
  <c r="C16" i="13" l="1"/>
  <c r="C17" i="13"/>
  <c r="B5" i="2" l="1"/>
  <c r="B4" i="2"/>
  <c r="C15" i="13" l="1"/>
  <c r="F12" i="13" l="1"/>
  <c r="C16" i="4"/>
  <c r="F11" i="13" s="1"/>
  <c r="F13" i="13" l="1"/>
  <c r="B49" i="1"/>
  <c r="B17" i="13" s="1"/>
  <c r="B16" i="13"/>
  <c r="B14" i="1"/>
  <c r="B15" i="13" s="1"/>
  <c r="B20" i="3" l="1"/>
  <c r="B13" i="13" s="1"/>
  <c r="B13" i="2"/>
  <c r="B12" i="13" s="1"/>
  <c r="B11" i="13" l="1"/>
  <c r="B5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17"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46"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<sst xmlns="http://schemas.openxmlformats.org/spreadsheetml/2006/main" count="340" uniqueCount="227">
  <si>
    <t>Secretary and Chief Executive Expense Disclosures: A Guide for Agency Staff</t>
  </si>
  <si>
    <t>The following is a summary from "Public Service Secretaries and Chief Executive Expense Disclosures: A Guide for Agency Staff"
Please read that in full first.</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</si>
  <si>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</si>
  <si>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</si>
  <si>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</si>
  <si>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</si>
  <si>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</si>
  <si>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</si>
  <si>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</si>
  <si>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</si>
  <si>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</si>
  <si>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</si>
  <si>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</si>
  <si>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</si>
  <si>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</si>
  <si>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</si>
  <si>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</si>
  <si>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</si>
  <si>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</si>
  <si>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</si>
  <si>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</si>
  <si>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</si>
  <si>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</si>
  <si>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</si>
  <si>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</si>
  <si>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</si>
  <si>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</si>
  <si>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</si>
  <si>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</si>
  <si>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</si>
  <si>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</si>
  <si>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</si>
  <si>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</si>
  <si>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</si>
  <si>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Provide information using this Excel workbook: https://www.publicservice.govt.nz/resources/ce-expenses-disclosure/</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</si>
  <si>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</si>
  <si>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</si>
  <si>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</si>
  <si>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</si>
  <si>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</si>
  <si>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</si>
  <si>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</si>
  <si>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</si>
  <si>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</si>
  <si>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</si>
  <si>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</si>
  <si>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t>The above is a summary from "Secretary or Chief Executive Expense Disclosures: A Guide for Agency Staff": https://www.publicservice.govt.nz/assets/Legacy/resources/Chief-Executive-Expense-Disclosure-Guide.pdf 
Please read that in full first.</t>
  </si>
  <si>
    <r>
      <rPr>
        <sz val="11"/>
        <rFont val="Arial"/>
        <family val="2"/>
      </rPr>
      <t xml:space="preserve">If you have any questions please contact </t>
    </r>
    <r>
      <rPr>
        <u/>
        <sz val="11"/>
        <color theme="10"/>
        <rFont val="Arial"/>
        <family val="2"/>
      </rPr>
      <t>ceexpenses@publicservice.govt.nz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</si>
  <si>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</si>
  <si>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</si>
  <si>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Provide information using the Commissions Excel workbook - Click Here</t>
  </si>
  <si>
    <t>Secretary or Chief Executive Expenses, Gifts and Benefits Disclosure - summary &amp; sign-off*</t>
  </si>
  <si>
    <t>Organisation Name*</t>
  </si>
  <si>
    <t xml:space="preserve">Ministry of Housing and Urban Development </t>
  </si>
  <si>
    <t>Secretary or Chief Executive**</t>
  </si>
  <si>
    <t>Disclosure period start***</t>
  </si>
  <si>
    <t>Disclosure period end***</t>
  </si>
  <si>
    <t>Agency totals check</t>
  </si>
  <si>
    <t>Data and totals checked and confirmed on all sheets</t>
  </si>
  <si>
    <t>Secretary or Chief Executive approval****</t>
  </si>
  <si>
    <t>This disclosure has been approved by the Departmental Secretary or Chief Executive</t>
  </si>
  <si>
    <t>Other sign-off****</t>
  </si>
  <si>
    <t>Tony De Gregorio, Head of Finance – Chief Financial Officer</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</si>
  <si>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</si>
  <si>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</si>
  <si>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</si>
  <si>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</si>
  <si>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</si>
  <si>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</si>
  <si>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</si>
  <si>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</si>
  <si>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</si>
  <si>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</si>
  <si>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</si>
  <si>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</si>
  <si>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</si>
  <si>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</si>
  <si>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</si>
  <si>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</si>
  <si>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</si>
  <si>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</si>
  <si>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</si>
  <si>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</si>
  <si>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</si>
  <si>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</si>
  <si>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</si>
  <si>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</si>
  <si>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</si>
  <si>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</si>
  <si>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</si>
  <si>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</si>
  <si>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</si>
  <si>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not yet been approved by the Departmental Secretary or Chief Executive</t>
  </si>
  <si>
    <t>Type here who else has approved this disclosure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</si>
  <si>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</si>
  <si>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</si>
  <si>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</si>
  <si>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</si>
  <si>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</si>
  <si>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</si>
  <si>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</si>
  <si>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</si>
  <si>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</si>
  <si>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</si>
  <si>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</si>
  <si>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</si>
  <si>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</si>
  <si>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</si>
  <si>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</si>
  <si>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</si>
  <si>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</si>
  <si>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</si>
  <si>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</si>
  <si>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</si>
  <si>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</si>
  <si>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</si>
  <si>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</si>
  <si>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</si>
  <si>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</si>
  <si>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</si>
  <si>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</si>
  <si>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</si>
  <si>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</si>
  <si>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</si>
  <si>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</si>
  <si>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</si>
  <si>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</si>
  <si>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NO INTERNATIONAL TRAVEL TO DISCLOSE FOR THIS PERIOD</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</si>
  <si>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</si>
  <si>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</si>
  <si>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</si>
  <si>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18-19 July 2024</t>
  </si>
  <si>
    <t>Auckland team engagement and stakeholder meetings</t>
  </si>
  <si>
    <t>Return flights: Wellington-Auckland</t>
  </si>
  <si>
    <t>Auckland</t>
  </si>
  <si>
    <t>Wellington Airport parking (1.5 days)</t>
  </si>
  <si>
    <t>Wellington</t>
  </si>
  <si>
    <t>Taxi transfer: Auckland Airport to Auckland CBD</t>
  </si>
  <si>
    <t>26-27 July 2024</t>
  </si>
  <si>
    <t>Ngai Tūhoe visit with Prime Minister and Senior Ministers</t>
  </si>
  <si>
    <t>Accommodation: One88 on Commerce (one night)</t>
  </si>
  <si>
    <t>Whakatane</t>
  </si>
  <si>
    <t>Monthly Kāinga Ora Board meeting, Auckland team engagement and stakeholder meetings</t>
  </si>
  <si>
    <t>Return taxi transfer: Auckland Airport to Auckland CBD (receipt includes 18/19 July trip also)</t>
  </si>
  <si>
    <t>Hawkes Bay housing visits and stakeholder meetings</t>
  </si>
  <si>
    <t>Return flights - Wellington-Napier</t>
  </si>
  <si>
    <t>Napier</t>
  </si>
  <si>
    <t>Accommodation: Porters Boutique Hotel (one night)</t>
  </si>
  <si>
    <t>Havelock North</t>
  </si>
  <si>
    <t>Wellington Airport parking (two days)</t>
  </si>
  <si>
    <t>Signing Ceremony (Hopuhopu) with Associate Minister of Housing</t>
  </si>
  <si>
    <t>Return Flights: Wellington-Hamilton</t>
  </si>
  <si>
    <t>Hamilton</t>
  </si>
  <si>
    <t>Accommodation: Distinction Hotel (one night)</t>
  </si>
  <si>
    <t>Wellington Airport parking (one day)</t>
  </si>
  <si>
    <t>25-27 November 2024</t>
  </si>
  <si>
    <t>CHA Conference, Minister and stakeholder meetings</t>
  </si>
  <si>
    <t xml:space="preserve">Return taxi transfer: Auckland Airport to Auckland CBD
(receipt includes 5/6 September trip also) </t>
  </si>
  <si>
    <t>Return Flights: Wellington-Auckland</t>
  </si>
  <si>
    <t>Return taxi transfer: Auckland Airport to Auckland CBD</t>
  </si>
  <si>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</si>
  <si>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</si>
  <si>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</si>
  <si>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</si>
  <si>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Taxi from HUD AKL office (AKL CBD) to Kāinga Ora Board meeting (Newmarket)</t>
  </si>
  <si>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</si>
  <si>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</si>
  <si>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</si>
  <si>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</si>
  <si>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</si>
  <si>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</si>
  <si>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</si>
  <si>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</si>
  <si>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</si>
  <si>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</si>
  <si>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</si>
  <si>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</si>
  <si>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</si>
  <si>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NO HOSPITALITY PROVIDED FOR THIS PERIOD</t>
  </si>
  <si>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</si>
  <si>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</si>
  <si>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</si>
  <si>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</si>
  <si>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</si>
  <si>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</si>
  <si>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</si>
  <si>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</si>
  <si>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</si>
  <si>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</si>
  <si>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Annual membership fee 2024-25</t>
  </si>
  <si>
    <t xml:space="preserve">Cell phone &amp; data charges </t>
  </si>
  <si>
    <t>Monthly operating cost - July</t>
  </si>
  <si>
    <t>Monthly operating cost - August</t>
  </si>
  <si>
    <t>Monthly operating cost - September</t>
  </si>
  <si>
    <t>Monthly operating cost - October</t>
  </si>
  <si>
    <t xml:space="preserve">Monthly operating cost - November </t>
  </si>
  <si>
    <t>Monthly operating cost - December</t>
  </si>
  <si>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</si>
  <si>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</si>
  <si>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</si>
  <si>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</si>
  <si>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</si>
  <si>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</si>
  <si>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</si>
  <si>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</si>
  <si>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</si>
  <si>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</si>
  <si>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</si>
  <si>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Wooden platter</t>
  </si>
  <si>
    <t>Hastings placed-based partnership</t>
  </si>
  <si>
    <t>Farewell gift</t>
  </si>
  <si>
    <t>Photo collage</t>
  </si>
  <si>
    <t>Pounamu</t>
  </si>
  <si>
    <t>Hard cover book</t>
  </si>
  <si>
    <t>Iron Duke Partners Ltd</t>
  </si>
  <si>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</si>
  <si>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</si>
  <si>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</si>
  <si>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</si>
  <si>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</si>
  <si>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</si>
  <si>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Andrew Crisp</t>
  </si>
  <si>
    <t>Chartered Accountants of Australia and New Zealand</t>
  </si>
  <si>
    <t>26-27 August 2024</t>
  </si>
  <si>
    <t>5-6 September 2024</t>
  </si>
  <si>
    <t>8-11 September 2024</t>
  </si>
  <si>
    <t>7-8 October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</si>
</sst>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164" formatCode="&quot;$&quot;#,##0.00_);[Red]\(&quot;$&quot;#,##0.00\)"/>
    <numFmt numFmtId="165" formatCode="_(&quot;$&quot;* #,##0.00_);_(&quot;$&quot;* \(#,##0.00\);_(&quot;$&quot;* &quot;-&quot;??_);_(@_)"/>
    <numFmt numFmtId="166" formatCode="&quot;$&quot;#,##0.00"/>
    <numFmt numFmtId="167" formatCode="[$-1409]d\ mmmm\ yyyy;@"/>
  </numFmts>
  <fonts count="43"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
      <sz val="10"/>
      <color rgb="FFFF0000"/>
      <name val="Arial"/>
      <family val="2"/>
    </font>
    <font>
      <sz val="10"/>
      <color rgb="FF000000"/>
      <name val="Arial"/>
      <family val="2"/>
    </font>
    <font>
      <b/>
      <sz val="10"/>
      <color rgb="FFFF0000"/>
      <name val="Arial"/>
      <family val="2"/>
    </font>
    <font>
      <b/>
      <sz val="10"/>
      <color rgb="FF000000"/>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s>
  <borders count="12">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right style="thin">
        <color theme="0" tint="-0.34998626667073579"/>
      </right>
      <top/>
      <bottom/>
      <diagonal/>
    </border>
    <border>
      <left style="thin">
        <color theme="0" tint="-0.24994659260841701"/>
      </left>
      <right style="thin">
        <color theme="0" tint="-0.34998626667073579"/>
      </right>
      <top style="thin">
        <color theme="0" tint="-0.24994659260841701"/>
      </top>
      <bottom style="thin">
        <color theme="0" tint="-0.24994659260841701"/>
      </bottom>
      <diagonal/>
    </border>
    <border>
      <left style="thin">
        <color theme="0" tint="-0.24994659260841701"/>
      </left>
      <right style="thin">
        <color theme="0" tint="-0.34998626667073579"/>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74">
    <xf numFmtId="0" fontId="0" fillId="0" borderId="0" xfId="0"/>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0"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2"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0"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1"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3" fillId="3" borderId="0" xfId="0" applyFont="1" applyFill="1" applyAlignment="1">
      <alignment horizontal="center" vertical="center" readingOrder="1"/>
    </xf>
    <xf numFmtId="0" fontId="20" fillId="3" borderId="0" xfId="0" applyFont="1" applyFill="1" applyAlignment="1">
      <alignment vertical="center"/>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7" fontId="15" fillId="9" borderId="3"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0" fontId="15" fillId="9" borderId="4" xfId="0" applyFont="1" applyFill="1" applyBorder="1" applyAlignment="1" applyProtection="1">
      <alignment vertical="center" wrapText="1"/>
      <protection locked="0"/>
    </xf>
    <xf numFmtId="167"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164" fontId="15" fillId="9"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9" borderId="7" xfId="0" applyNumberFormat="1" applyFont="1" applyFill="1" applyBorder="1" applyAlignment="1" applyProtection="1">
      <alignment vertical="center" wrapText="1"/>
      <protection locked="0"/>
    </xf>
    <xf numFmtId="164" fontId="15" fillId="9" borderId="8" xfId="0" applyNumberFormat="1" applyFont="1" applyFill="1" applyBorder="1" applyAlignment="1" applyProtection="1">
      <alignment vertical="center" wrapText="1"/>
      <protection locked="0"/>
    </xf>
    <xf numFmtId="0" fontId="15" fillId="9" borderId="8" xfId="0" applyFont="1" applyFill="1" applyBorder="1" applyAlignment="1" applyProtection="1">
      <alignment vertical="center" wrapText="1"/>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3" fillId="3" borderId="0" xfId="0" applyNumberFormat="1" applyFont="1" applyFill="1" applyAlignment="1">
      <alignment horizontal="center" vertical="center" wrapText="1"/>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33" fillId="3" borderId="0" xfId="0" applyFont="1" applyFill="1" applyAlignment="1">
      <alignment horizontal="center" vertical="center" wrapText="1"/>
    </xf>
    <xf numFmtId="0" fontId="36" fillId="10" borderId="6"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39" fillId="0" borderId="0" xfId="0" applyFont="1" applyAlignment="1">
      <alignment wrapText="1"/>
    </xf>
    <xf numFmtId="164" fontId="15" fillId="10" borderId="4" xfId="0" applyNumberFormat="1" applyFont="1" applyFill="1" applyBorder="1" applyAlignment="1" applyProtection="1">
      <alignment horizontal="left" vertical="center" wrapText="1"/>
      <protection locked="0"/>
    </xf>
    <xf numFmtId="167" fontId="15" fillId="10" borderId="3" xfId="0" applyNumberFormat="1" applyFont="1" applyFill="1" applyBorder="1" applyAlignment="1" applyProtection="1">
      <alignment horizontal="left" vertical="center"/>
      <protection locked="0"/>
    </xf>
    <xf numFmtId="8" fontId="15" fillId="10" borderId="4" xfId="0" applyNumberFormat="1" applyFont="1" applyFill="1" applyBorder="1" applyAlignment="1" applyProtection="1">
      <alignment horizontal="left" vertical="center" wrapText="1"/>
      <protection locked="0"/>
    </xf>
    <xf numFmtId="0" fontId="39" fillId="10" borderId="4" xfId="0" applyFont="1" applyFill="1" applyBorder="1" applyAlignment="1" applyProtection="1">
      <alignment vertical="center" wrapText="1"/>
      <protection locked="0"/>
    </xf>
    <xf numFmtId="0" fontId="39" fillId="0" borderId="0" xfId="0" applyFont="1" applyProtection="1">
      <protection locked="0"/>
    </xf>
    <xf numFmtId="0" fontId="20" fillId="3" borderId="9" xfId="0" applyFont="1" applyFill="1" applyBorder="1" applyAlignment="1">
      <alignment vertical="center" wrapText="1"/>
    </xf>
    <xf numFmtId="0" fontId="15" fillId="10" borderId="10" xfId="0" applyFont="1" applyFill="1" applyBorder="1" applyAlignment="1" applyProtection="1">
      <alignment vertical="center" wrapText="1"/>
      <protection locked="0"/>
    </xf>
    <xf numFmtId="0" fontId="15" fillId="9" borderId="11" xfId="0" applyFont="1" applyFill="1" applyBorder="1" applyAlignment="1" applyProtection="1">
      <alignment vertical="center" wrapText="1"/>
      <protection locked="0"/>
    </xf>
    <xf numFmtId="0" fontId="0" fillId="0" borderId="9" xfId="0" applyBorder="1" applyAlignment="1">
      <alignment wrapText="1"/>
    </xf>
    <xf numFmtId="0" fontId="15" fillId="3" borderId="10" xfId="0" applyFont="1" applyFill="1" applyBorder="1" applyAlignment="1" applyProtection="1">
      <alignment vertical="center" wrapText="1"/>
      <protection locked="0"/>
    </xf>
    <xf numFmtId="0" fontId="15" fillId="9" borderId="10" xfId="0" applyFont="1" applyFill="1" applyBorder="1" applyAlignment="1" applyProtection="1">
      <alignment vertical="center" wrapText="1"/>
      <protection locked="0"/>
    </xf>
    <xf numFmtId="0" fontId="16" fillId="3" borderId="9" xfId="0" applyFont="1" applyFill="1" applyBorder="1"/>
    <xf numFmtId="0" fontId="0" fillId="0" borderId="9" xfId="0" applyBorder="1"/>
    <xf numFmtId="167" fontId="15" fillId="3" borderId="3" xfId="0" applyNumberFormat="1" applyFont="1" applyFill="1" applyBorder="1" applyAlignment="1" applyProtection="1">
      <alignment horizontal="left" vertical="center"/>
      <protection locked="0"/>
    </xf>
    <xf numFmtId="164" fontId="40" fillId="10" borderId="4" xfId="0" applyNumberFormat="1" applyFont="1" applyFill="1" applyBorder="1" applyAlignment="1" applyProtection="1">
      <alignment horizontal="right" vertical="center" wrapText="1"/>
      <protection locked="0"/>
    </xf>
    <xf numFmtId="164" fontId="0" fillId="10" borderId="4" xfId="0" applyNumberFormat="1" applyFill="1" applyBorder="1" applyAlignment="1" applyProtection="1">
      <alignment horizontal="right" vertical="center" wrapText="1"/>
      <protection locked="0"/>
    </xf>
    <xf numFmtId="164" fontId="40" fillId="10" borderId="8" xfId="0" applyNumberFormat="1" applyFont="1" applyFill="1" applyBorder="1" applyAlignment="1" applyProtection="1">
      <alignment horizontal="right" vertical="center" wrapText="1"/>
      <protection locked="0"/>
    </xf>
    <xf numFmtId="167" fontId="41" fillId="10" borderId="3" xfId="0" applyNumberFormat="1" applyFont="1" applyFill="1" applyBorder="1" applyAlignment="1" applyProtection="1">
      <alignment horizontal="left" vertical="center"/>
      <protection locked="0"/>
    </xf>
    <xf numFmtId="167" fontId="39" fillId="10" borderId="3" xfId="0" applyNumberFormat="1" applyFont="1" applyFill="1" applyBorder="1" applyAlignment="1" applyProtection="1">
      <alignment horizontal="left" vertical="center"/>
      <protection locked="0"/>
    </xf>
    <xf numFmtId="167" fontId="39" fillId="10" borderId="7" xfId="0" applyNumberFormat="1" applyFont="1" applyFill="1" applyBorder="1" applyAlignment="1" applyProtection="1">
      <alignment horizontal="left" vertical="center"/>
      <protection locked="0"/>
    </xf>
    <xf numFmtId="167" fontId="42" fillId="10" borderId="3" xfId="0" applyNumberFormat="1" applyFont="1" applyFill="1" applyBorder="1" applyAlignment="1" applyProtection="1">
      <alignment horizontal="left" vertical="center"/>
      <protection locked="0"/>
    </xf>
    <xf numFmtId="0" fontId="40" fillId="10" borderId="4" xfId="0" applyFont="1" applyFill="1" applyBorder="1" applyAlignment="1" applyProtection="1">
      <alignment vertical="center" wrapText="1"/>
      <protection locked="0"/>
    </xf>
    <xf numFmtId="0" fontId="40" fillId="10" borderId="10" xfId="0" applyFont="1" applyFill="1" applyBorder="1" applyAlignment="1" applyProtection="1">
      <alignment vertical="center" wrapText="1"/>
      <protection locked="0"/>
    </xf>
    <xf numFmtId="0" fontId="40" fillId="10" borderId="8" xfId="0" applyFont="1" applyFill="1" applyBorder="1" applyAlignment="1" applyProtection="1">
      <alignment vertical="center" wrapText="1"/>
      <protection locked="0"/>
    </xf>
    <xf numFmtId="0" fontId="40" fillId="10" borderId="11" xfId="0" applyFont="1" applyFill="1" applyBorder="1" applyAlignment="1" applyProtection="1">
      <alignment vertical="center" wrapText="1"/>
      <protection locked="0"/>
    </xf>
    <xf numFmtId="0" fontId="40" fillId="10" borderId="5" xfId="0" applyFont="1" applyFill="1" applyBorder="1" applyAlignment="1" applyProtection="1">
      <alignment horizontal="left" vertical="center" wrapText="1"/>
      <protection locked="0"/>
    </xf>
    <xf numFmtId="0" fontId="40" fillId="10" borderId="4" xfId="0" applyFont="1" applyFill="1" applyBorder="1" applyAlignment="1" applyProtection="1">
      <alignment horizontal="left" vertical="center" wrapText="1"/>
      <protection locked="0"/>
    </xf>
    <xf numFmtId="164" fontId="40" fillId="10" borderId="4" xfId="0" applyNumberFormat="1" applyFont="1" applyFill="1" applyBorder="1" applyAlignment="1" applyProtection="1">
      <alignment horizontal="left" vertical="center" wrapText="1"/>
      <protection locked="0"/>
    </xf>
    <xf numFmtId="167" fontId="21" fillId="10" borderId="3" xfId="0" applyNumberFormat="1" applyFont="1" applyFill="1" applyBorder="1" applyAlignment="1" applyProtection="1">
      <alignment vertical="center"/>
      <protection locked="0"/>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37" fillId="2" borderId="0" xfId="0" applyFont="1" applyFill="1" applyAlignment="1">
      <alignment horizontal="center" vertical="center"/>
    </xf>
    <xf numFmtId="0" fontId="34" fillId="10" borderId="2" xfId="0" applyFont="1" applyFill="1" applyBorder="1" applyAlignment="1" applyProtection="1">
      <alignment horizontal="left" vertical="center" wrapText="1" readingOrder="1"/>
      <protection locked="0"/>
    </xf>
    <xf numFmtId="167" fontId="3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3" fillId="3" borderId="0" xfId="0" applyFont="1" applyFill="1" applyAlignment="1">
      <alignment horizontal="center" vertical="center" wrapText="1"/>
    </xf>
    <xf numFmtId="0" fontId="22" fillId="2" borderId="0" xfId="0" applyFont="1" applyFill="1" applyAlignment="1">
      <alignment horizontal="center" vertical="center"/>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13" fillId="10" borderId="2" xfId="0" applyFont="1" applyFill="1" applyBorder="1" applyAlignment="1">
      <alignment horizontal="left" vertical="center"/>
    </xf>
    <xf numFmtId="0" fontId="0" fillId="10" borderId="2" xfId="0" applyFill="1" applyBorder="1" applyAlignment="1">
      <alignment horizontal="left" vertical="center"/>
    </xf>
  </cellXfs>
  <cellStyles count="3">
    <cellStyle name="Currency" xfId="2" builtinId="4"/>
    <cellStyle name="Hyperlink" xfId="1" builtinId="8"/>
    <cellStyle name="Normal" xfId="0" builtinId="0"/>
  </cellStyles>
  <dxfs count="1">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006600"/>
      <color rgb="FF99FF99"/>
      <color rgb="FFCCFF66"/>
      <color rgb="FFFF9900"/>
      <color rgb="FF00FF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info@data.govt.nz" TargetMode="External"/><Relationship Id="rId7" Type="http://schemas.openxmlformats.org/officeDocument/2006/relationships/printerSettings" Target="../printerSettings/printerSettings1.bin"/><Relationship Id="rId2" Type="http://schemas.openxmlformats.org/officeDocument/2006/relationships/hyperlink" Target="https://www.publicservice.govt.nz/resources/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publicservice.govt.nz/assets/Legacy/resources/Chief-Executive-Expense-Disclosure-Guide.pdf" TargetMode="External"/><Relationship Id="rId5" Type="http://schemas.openxmlformats.org/officeDocument/2006/relationships/hyperlink" Target="https://www.data.govt.nz/toolkit/how-do-i-add-or-update-our-chief-executive-expenses/" TargetMode="External"/><Relationship Id="rId4" Type="http://schemas.openxmlformats.org/officeDocument/2006/relationships/hyperlink" Target="https://www.publicservice.govt.nz/resources/ce-expenses-disclosure/"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2"/>
  <sheetViews>
    <sheetView zoomScaleNormal="100" workbookViewId="0">
      <selection activeCell="A53" sqref="A53"/>
    </sheetView>
  </sheetViews>
  <sheetFormatPr defaultColWidth="0" defaultRowHeight="14" zeroHeight="1" x14ac:dyDescent="0.3"/>
  <cols>
    <col min="1" max="1" width="219.26953125" style="39" customWidth="1"/>
    <col min="2" max="2" width="33.26953125" style="38" customWidth="1"/>
    <col min="3" max="16384" width="8.7265625" hidden="1"/>
  </cols>
  <sheetData>
    <row r="1" spans="1:2" ht="23.25" customHeight="1" x14ac:dyDescent="0.3">
      <c r="A1" s="37" t="s">
        <v>0</v>
      </c>
    </row>
    <row r="2" spans="1:2" ht="33" customHeight="1" x14ac:dyDescent="0.3">
      <c r="A2" s="100" t="s">
        <v>1</v>
      </c>
    </row>
    <row r="3" spans="1:2" ht="17.25" customHeight="1" x14ac:dyDescent="0.3"/>
    <row r="4" spans="1:2" ht="23.25" customHeight="1" x14ac:dyDescent="0.3">
      <c r="A4" s="120" t="s">
        <v>2</v>
      </c>
    </row>
    <row r="5" spans="1:2" ht="17.25" customHeight="1" x14ac:dyDescent="0.3"/>
    <row r="6" spans="1:2" ht="23.25" customHeight="1" x14ac:dyDescent="0.3">
      <c r="A6" s="40" t="s">
        <v>3</v>
      </c>
    </row>
    <row r="7" spans="1:2" ht="17.25" customHeight="1" x14ac:dyDescent="0.3">
      <c r="A7" s="41" t="s">
        <v>4</v>
      </c>
    </row>
    <row r="8" spans="1:2" ht="17.25" customHeight="1" x14ac:dyDescent="0.3">
      <c r="A8" s="41" t="s">
        <v>5</v>
      </c>
    </row>
    <row r="9" spans="1:2" ht="17.25" customHeight="1" x14ac:dyDescent="0.3">
      <c r="A9" s="41"/>
    </row>
    <row r="10" spans="1:2" ht="23.25" customHeight="1" x14ac:dyDescent="0.25">
      <c r="A10" s="40" t="s">
        <v>6</v>
      </c>
      <c r="B10" s="67" t="s">
        <v>7</v>
      </c>
    </row>
    <row r="11" spans="1:2" ht="17.25" customHeight="1" x14ac:dyDescent="0.3">
      <c r="A11" s="42" t="s">
        <v>8</v>
      </c>
    </row>
    <row r="12" spans="1:2" ht="17.25" customHeight="1" x14ac:dyDescent="0.3">
      <c r="A12" s="41" t="s">
        <v>9</v>
      </c>
    </row>
    <row r="13" spans="1:2" ht="17.25" customHeight="1" x14ac:dyDescent="0.3">
      <c r="A13" s="41" t="s">
        <v>10</v>
      </c>
    </row>
    <row r="14" spans="1:2" ht="17.25" customHeight="1" x14ac:dyDescent="0.3">
      <c r="A14" s="43" t="s">
        <v>11</v>
      </c>
    </row>
    <row r="15" spans="1:2" ht="17.25" customHeight="1" x14ac:dyDescent="0.3">
      <c r="A15" s="41" t="s">
        <v>12</v>
      </c>
    </row>
    <row r="16" spans="1:2" ht="17.25" customHeight="1" x14ac:dyDescent="0.3">
      <c r="A16" s="41"/>
    </row>
    <row r="17" spans="1:1" ht="23.25" customHeight="1" x14ac:dyDescent="0.3">
      <c r="A17" s="40" t="s">
        <v>13</v>
      </c>
    </row>
    <row r="18" spans="1:1" ht="17.25" customHeight="1" x14ac:dyDescent="0.3">
      <c r="A18" s="43" t="s">
        <v>14</v>
      </c>
    </row>
    <row r="19" spans="1:1" ht="17.25" customHeight="1" x14ac:dyDescent="0.3">
      <c r="A19" s="43" t="s">
        <v>15</v>
      </c>
    </row>
    <row r="20" spans="1:1" ht="17.25" customHeight="1" x14ac:dyDescent="0.3">
      <c r="A20" s="63" t="s">
        <v>16</v>
      </c>
    </row>
    <row r="21" spans="1:1" ht="17.25" customHeight="1" x14ac:dyDescent="0.3">
      <c r="A21" s="44"/>
    </row>
    <row r="22" spans="1:1" ht="23.25" customHeight="1" x14ac:dyDescent="0.3">
      <c r="A22" s="40" t="s">
        <v>17</v>
      </c>
    </row>
    <row r="23" spans="1:1" ht="17.25" customHeight="1" x14ac:dyDescent="0.3">
      <c r="A23" s="44" t="s">
        <v>18</v>
      </c>
    </row>
    <row r="24" spans="1:1" ht="17.25" customHeight="1" x14ac:dyDescent="0.3">
      <c r="A24" s="44"/>
    </row>
    <row r="25" spans="1:1" ht="23.25" customHeight="1" x14ac:dyDescent="0.3">
      <c r="A25" s="40" t="s">
        <v>19</v>
      </c>
    </row>
    <row r="26" spans="1:1" ht="17.25" customHeight="1" x14ac:dyDescent="0.3">
      <c r="A26" s="45" t="s">
        <v>20</v>
      </c>
    </row>
    <row r="27" spans="1:1" ht="32.25" customHeight="1" x14ac:dyDescent="0.3">
      <c r="A27" s="43" t="s">
        <v>21</v>
      </c>
    </row>
    <row r="28" spans="1:1" ht="17.25" customHeight="1" x14ac:dyDescent="0.3">
      <c r="A28" s="45" t="s">
        <v>22</v>
      </c>
    </row>
    <row r="29" spans="1:1" ht="32.25" customHeight="1" x14ac:dyDescent="0.3">
      <c r="A29" s="43" t="s">
        <v>23</v>
      </c>
    </row>
    <row r="30" spans="1:1" ht="17.25" customHeight="1" x14ac:dyDescent="0.3">
      <c r="A30" s="45" t="s">
        <v>24</v>
      </c>
    </row>
    <row r="31" spans="1:1" ht="17.25" customHeight="1" x14ac:dyDescent="0.3">
      <c r="A31" s="43" t="s">
        <v>25</v>
      </c>
    </row>
    <row r="32" spans="1:1" ht="17.25" customHeight="1" x14ac:dyDescent="0.3">
      <c r="A32" s="45" t="s">
        <v>26</v>
      </c>
    </row>
    <row r="33" spans="1:1" ht="32.25" customHeight="1" x14ac:dyDescent="0.3">
      <c r="A33" s="43" t="s">
        <v>27</v>
      </c>
    </row>
    <row r="34" spans="1:1" ht="32.25" customHeight="1" x14ac:dyDescent="0.3">
      <c r="A34" s="42" t="s">
        <v>28</v>
      </c>
    </row>
    <row r="35" spans="1:1" ht="17.25" customHeight="1" x14ac:dyDescent="0.3">
      <c r="A35" s="45" t="s">
        <v>29</v>
      </c>
    </row>
    <row r="36" spans="1:1" ht="32.25" customHeight="1" x14ac:dyDescent="0.3">
      <c r="A36" s="43" t="s">
        <v>30</v>
      </c>
    </row>
    <row r="37" spans="1:1" ht="32.25" customHeight="1" x14ac:dyDescent="0.3">
      <c r="A37" s="43" t="s">
        <v>31</v>
      </c>
    </row>
    <row r="38" spans="1:1" ht="32.25" customHeight="1" x14ac:dyDescent="0.3">
      <c r="A38" s="43" t="s">
        <v>32</v>
      </c>
    </row>
    <row r="39" spans="1:1" ht="17.25" customHeight="1" x14ac:dyDescent="0.3">
      <c r="A39" s="42"/>
    </row>
    <row r="40" spans="1:1" ht="22.5" customHeight="1" x14ac:dyDescent="0.3">
      <c r="A40" s="40" t="s">
        <v>33</v>
      </c>
    </row>
    <row r="41" spans="1:1" ht="17.25" customHeight="1" x14ac:dyDescent="0.3">
      <c r="A41" s="49" t="s">
        <v>34</v>
      </c>
    </row>
    <row r="42" spans="1:1" ht="17.25" customHeight="1" x14ac:dyDescent="0.3">
      <c r="A42" s="46" t="s">
        <v>35</v>
      </c>
    </row>
    <row r="43" spans="1:1" ht="17.25" customHeight="1" x14ac:dyDescent="0.3">
      <c r="A43" s="44" t="s">
        <v>36</v>
      </c>
    </row>
    <row r="44" spans="1:1" ht="32.25" customHeight="1" x14ac:dyDescent="0.3">
      <c r="A44" s="44" t="s">
        <v>37</v>
      </c>
    </row>
    <row r="45" spans="1:1" ht="32.25" customHeight="1" x14ac:dyDescent="0.3">
      <c r="A45" s="44" t="s">
        <v>38</v>
      </c>
    </row>
    <row r="46" spans="1:1" ht="17.25" customHeight="1" x14ac:dyDescent="0.3">
      <c r="A46" s="47" t="s">
        <v>39</v>
      </c>
    </row>
    <row r="47" spans="1:1" ht="32.25" customHeight="1" x14ac:dyDescent="0.3">
      <c r="A47" s="43" t="s">
        <v>40</v>
      </c>
    </row>
    <row r="48" spans="1:1" ht="32.25" customHeight="1" x14ac:dyDescent="0.3">
      <c r="A48" s="43" t="s">
        <v>41</v>
      </c>
    </row>
    <row r="49" spans="1:1" ht="32.25" customHeight="1" x14ac:dyDescent="0.3">
      <c r="A49" s="44" t="s">
        <v>42</v>
      </c>
    </row>
    <row r="50" spans="1:1" ht="17.25" customHeight="1" x14ac:dyDescent="0.3">
      <c r="A50" s="44" t="s">
        <v>43</v>
      </c>
    </row>
    <row r="51" spans="1:1" x14ac:dyDescent="0.3">
      <c r="A51" s="44" t="s">
        <v>44</v>
      </c>
    </row>
    <row r="52" spans="1:1" ht="17.25" customHeight="1" x14ac:dyDescent="0.3">
      <c r="A52" s="44"/>
    </row>
    <row r="53" spans="1:1" ht="22.5" customHeight="1" x14ac:dyDescent="0.3">
      <c r="A53" s="40" t="s">
        <v>45</v>
      </c>
    </row>
    <row r="54" spans="1:1" ht="32.25" customHeight="1" x14ac:dyDescent="0.3">
      <c r="A54" s="122" t="s">
        <v>46</v>
      </c>
    </row>
    <row r="55" spans="1:1" ht="17.25" customHeight="1" x14ac:dyDescent="0.3">
      <c r="A55" s="48" t="s">
        <v>47</v>
      </c>
    </row>
    <row r="56" spans="1:1" ht="17.25" customHeight="1" x14ac:dyDescent="0.3">
      <c r="A56" s="49" t="s">
        <v>48</v>
      </c>
    </row>
    <row r="57" spans="1:1" ht="17.25" customHeight="1" x14ac:dyDescent="0.3">
      <c r="A57" s="63" t="s">
        <v>49</v>
      </c>
    </row>
    <row r="58" spans="1:1" ht="17.25" customHeight="1" x14ac:dyDescent="0.3">
      <c r="A58" s="121" t="s">
        <v>50</v>
      </c>
    </row>
    <row r="59" spans="1:1" x14ac:dyDescent="0.3"/>
    <row r="61" spans="1:1" hidden="1" x14ac:dyDescent="0.3">
      <c r="A61" s="50"/>
    </row>
    <row r="62" spans="1:1" x14ac:dyDescent="0.3"/>
  </sheetData>
  <hyperlinks>
    <hyperlink ref="A20" r:id="rId1" xr:uid="{00000000-0004-0000-0000-000000000000}"/>
    <hyperlink ref="A41" r:id="rId2" xr:uid="{00000000-0004-0000-0000-000001000000}"/>
    <hyperlink ref="A56" r:id="rId3" display="mailto:info@data.govt.nz" xr:uid="{00000000-0004-0000-0000-000003000000}"/>
    <hyperlink ref="A58" r:id="rId4" xr:uid="{00000000-0004-0000-0000-000004000000}"/>
    <hyperlink ref="A57" r:id="rId5" display="They are posted on agency websites and linked to www.data.govt.nz. See: https://www.data.govt.nz/toolkit/how-do-i-add-or-update-our-chief-executive-expenses/" xr:uid="{00000000-0004-0000-0000-000007000000}"/>
    <hyperlink ref="A2" r:id="rId6" display="https://www.publicservice.govt.nz/assets/Legacy/resources/Chief-Executive-Expense-Disclosure-Guide.pdf" xr:uid="{5BCCB646-AAC4-46B9-B1FF-55A40DD85E73}"/>
  </hyperlinks>
  <pageMargins left="0.23622047244094491" right="0.23622047244094491" top="0.74803149606299213" bottom="0.74803149606299213" header="0.31496062992125984" footer="0.31496062992125984"/>
  <pageSetup paperSize="8" scale="85" orientation="portrait" r:id="rId7"/>
  <headerFooter>
    <oddFooter>&amp;LCE Expense Disclosure Workbook 2018&amp;C_x000D_&amp;1#&amp;"Calibri"&amp;10&amp;K000000 [IN-CONFIDENCE:RELEASE EXTERNAL]&amp;RWorksheet - Guidance</oddFooter>
  </headerFooter>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zoomScaleNormal="100" workbookViewId="0">
      <selection activeCell="G7" sqref="G7"/>
    </sheetView>
  </sheetViews>
  <sheetFormatPr defaultColWidth="0" defaultRowHeight="12.5" zeroHeight="1" x14ac:dyDescent="0.25"/>
  <cols>
    <col min="1" max="1" width="35.7265625" customWidth="1"/>
    <col min="2" max="2" width="21.54296875" customWidth="1"/>
    <col min="3" max="3" width="33.54296875" customWidth="1"/>
    <col min="4" max="4" width="4.453125" customWidth="1"/>
    <col min="5" max="5" width="29" customWidth="1"/>
    <col min="6" max="6" width="19" customWidth="1"/>
    <col min="7" max="7" width="42" customWidth="1"/>
    <col min="8" max="11" width="9.1796875" hidden="1" customWidth="1"/>
    <col min="12" max="16384" width="9.1796875" hidden="1"/>
  </cols>
  <sheetData>
    <row r="1" spans="1:11" ht="26.25" customHeight="1" x14ac:dyDescent="0.25">
      <c r="A1" s="154" t="s">
        <v>51</v>
      </c>
      <c r="B1" s="154"/>
      <c r="C1" s="154"/>
      <c r="D1" s="154"/>
      <c r="E1" s="154"/>
      <c r="F1" s="154"/>
      <c r="G1" s="16"/>
      <c r="H1" s="16"/>
      <c r="I1" s="16"/>
      <c r="J1" s="16"/>
      <c r="K1" s="16"/>
    </row>
    <row r="2" spans="1:11" ht="21" customHeight="1" x14ac:dyDescent="0.25">
      <c r="A2" s="2" t="s">
        <v>52</v>
      </c>
      <c r="B2" s="155" t="s">
        <v>53</v>
      </c>
      <c r="C2" s="155"/>
      <c r="D2" s="155"/>
      <c r="E2" s="155"/>
      <c r="F2" s="155"/>
      <c r="G2" s="16"/>
      <c r="H2" s="16"/>
      <c r="I2" s="16"/>
      <c r="J2" s="16"/>
      <c r="K2" s="16"/>
    </row>
    <row r="3" spans="1:11" ht="15.5" x14ac:dyDescent="0.25">
      <c r="A3" s="2" t="s">
        <v>54</v>
      </c>
      <c r="B3" s="155" t="s">
        <v>221</v>
      </c>
      <c r="C3" s="155"/>
      <c r="D3" s="155"/>
      <c r="E3" s="155"/>
      <c r="F3" s="155"/>
      <c r="G3" s="16"/>
      <c r="H3" s="16"/>
      <c r="I3" s="16"/>
      <c r="J3" s="16"/>
      <c r="K3" s="16"/>
    </row>
    <row r="4" spans="1:11" ht="21" customHeight="1" x14ac:dyDescent="0.25">
      <c r="A4" s="2" t="s">
        <v>55</v>
      </c>
      <c r="B4" s="156">
        <v>45474</v>
      </c>
      <c r="C4" s="156"/>
      <c r="D4" s="156"/>
      <c r="E4" s="156"/>
      <c r="F4" s="156"/>
      <c r="G4" s="16"/>
      <c r="H4" s="16"/>
      <c r="I4" s="16"/>
      <c r="J4" s="16"/>
      <c r="K4" s="16"/>
    </row>
    <row r="5" spans="1:11" ht="21" customHeight="1" x14ac:dyDescent="0.25">
      <c r="A5" s="2" t="s">
        <v>56</v>
      </c>
      <c r="B5" s="156">
        <v>45657</v>
      </c>
      <c r="C5" s="156"/>
      <c r="D5" s="156"/>
      <c r="E5" s="156"/>
      <c r="F5" s="156"/>
      <c r="G5" s="16"/>
      <c r="H5" s="16"/>
      <c r="I5" s="16"/>
      <c r="J5" s="16"/>
      <c r="K5" s="16"/>
    </row>
    <row r="6" spans="1:11" ht="21" customHeight="1" x14ac:dyDescent="0.25">
      <c r="A6" s="2" t="s">
        <v>57</v>
      </c>
      <c r="B6" s="172" t="s">
        <v>58</v>
      </c>
      <c r="C6" s="173"/>
      <c r="D6" s="173"/>
      <c r="E6" s="173"/>
      <c r="F6" s="173"/>
      <c r="G6" s="22"/>
      <c r="H6" s="16"/>
      <c r="I6" s="16"/>
      <c r="J6" s="16"/>
      <c r="K6" s="16"/>
    </row>
    <row r="7" spans="1:11" ht="31" x14ac:dyDescent="0.25">
      <c r="A7" s="2" t="s">
        <v>59</v>
      </c>
      <c r="B7" s="153" t="s">
        <v>60</v>
      </c>
      <c r="C7" s="153"/>
      <c r="D7" s="153"/>
      <c r="E7" s="153"/>
      <c r="F7" s="153"/>
      <c r="G7" s="22"/>
      <c r="H7" s="16"/>
      <c r="I7" s="16"/>
      <c r="J7" s="16"/>
      <c r="K7" s="16"/>
    </row>
    <row r="8" spans="1:11" ht="25.5" customHeight="1" x14ac:dyDescent="0.25">
      <c r="A8" s="2" t="s">
        <v>61</v>
      </c>
      <c r="B8" s="153" t="s">
        <v>62</v>
      </c>
      <c r="C8" s="153"/>
      <c r="D8" s="153"/>
      <c r="E8" s="153"/>
      <c r="F8" s="153"/>
      <c r="G8" s="22"/>
      <c r="H8" s="16"/>
      <c r="I8" s="16"/>
      <c r="J8" s="16"/>
      <c r="K8" s="16"/>
    </row>
    <row r="9" spans="1:11" ht="66.75" customHeight="1" x14ac:dyDescent="0.25">
      <c r="A9" s="152" t="s">
        <v>63</v>
      </c>
      <c r="B9" s="152"/>
      <c r="C9" s="152"/>
      <c r="D9" s="152"/>
      <c r="E9" s="152"/>
      <c r="F9" s="152"/>
      <c r="G9" s="22"/>
      <c r="H9" s="16"/>
      <c r="I9" s="16"/>
      <c r="J9" s="16"/>
      <c r="K9" s="16"/>
    </row>
    <row r="10" spans="1:11" s="91" customFormat="1" ht="36" customHeight="1" x14ac:dyDescent="0.3">
      <c r="A10" s="85" t="s">
        <v>64</v>
      </c>
      <c r="B10" s="86" t="s">
        <v>65</v>
      </c>
      <c r="C10" s="86" t="s">
        <v>66</v>
      </c>
      <c r="D10" s="87"/>
      <c r="E10" s="88" t="s">
        <v>29</v>
      </c>
      <c r="F10" s="89" t="s">
        <v>67</v>
      </c>
      <c r="G10" s="90"/>
      <c r="H10" s="90"/>
      <c r="I10" s="90"/>
      <c r="J10" s="90"/>
      <c r="K10" s="90"/>
    </row>
    <row r="11" spans="1:11" ht="27.75" customHeight="1" x14ac:dyDescent="0.35">
      <c r="A11" s="7" t="s">
        <v>68</v>
      </c>
      <c r="B11" s="57">
        <f>B15+B16+B17</f>
        <v>6058.1699999999992</v>
      </c>
      <c r="C11" s="64" t="str">
        <f>IF(Travel!B6="",A34,Travel!B6)</f>
        <v>Figures include GST (where applicable)</v>
      </c>
      <c r="D11" s="5"/>
      <c r="E11" s="7" t="s">
        <v>69</v>
      </c>
      <c r="F11" s="31">
        <f>'Gifts and benefits'!C16</f>
        <v>4</v>
      </c>
      <c r="G11" s="28"/>
      <c r="H11" s="28"/>
      <c r="I11" s="28"/>
      <c r="J11" s="28"/>
      <c r="K11" s="28"/>
    </row>
    <row r="12" spans="1:11" ht="27.75" customHeight="1" x14ac:dyDescent="0.35">
      <c r="A12" s="7" t="s">
        <v>24</v>
      </c>
      <c r="B12" s="57">
        <f>Hospitality!B13</f>
        <v>0</v>
      </c>
      <c r="C12" s="64" t="str">
        <f>IF(Hospitality!B6="",A34,Hospitality!B6)</f>
        <v>Figures include GST (where applicable)</v>
      </c>
      <c r="D12" s="5"/>
      <c r="E12" s="7" t="s">
        <v>70</v>
      </c>
      <c r="F12" s="31">
        <f>'Gifts and benefits'!C17</f>
        <v>4</v>
      </c>
      <c r="G12" s="28"/>
      <c r="H12" s="28"/>
      <c r="I12" s="28"/>
      <c r="J12" s="28"/>
      <c r="K12" s="28"/>
    </row>
    <row r="13" spans="1:11" ht="27.75" customHeight="1" x14ac:dyDescent="0.25">
      <c r="A13" s="7" t="s">
        <v>71</v>
      </c>
      <c r="B13" s="57">
        <f>'All other expenses'!B20</f>
        <v>1182.8799999999999</v>
      </c>
      <c r="C13" s="64" t="str">
        <f>IF('All other expenses'!B6="",A34,'All other expenses'!B6)</f>
        <v>Figures include GST (where applicable)</v>
      </c>
      <c r="D13" s="5"/>
      <c r="E13" s="7" t="s">
        <v>72</v>
      </c>
      <c r="F13" s="31">
        <f>'Gifts and benefits'!C18</f>
        <v>0</v>
      </c>
      <c r="G13" s="16"/>
      <c r="H13" s="16"/>
      <c r="I13" s="16"/>
      <c r="J13" s="16"/>
      <c r="K13" s="16"/>
    </row>
    <row r="14" spans="1:11" ht="12.75" customHeight="1" x14ac:dyDescent="0.25">
      <c r="A14" s="6"/>
      <c r="B14" s="58"/>
      <c r="C14" s="65"/>
      <c r="D14" s="32"/>
      <c r="E14" s="5"/>
      <c r="F14" s="33"/>
      <c r="G14" s="16"/>
      <c r="H14" s="16"/>
      <c r="I14" s="16"/>
      <c r="J14" s="16"/>
      <c r="K14" s="16"/>
    </row>
    <row r="15" spans="1:11" ht="27.75" customHeight="1" x14ac:dyDescent="0.25">
      <c r="A15" s="8" t="s">
        <v>73</v>
      </c>
      <c r="B15" s="59">
        <f>Travel!B14</f>
        <v>0</v>
      </c>
      <c r="C15" s="66" t="str">
        <f>C11</f>
        <v>Figures include GST (where applicable)</v>
      </c>
      <c r="D15" s="5"/>
      <c r="E15" s="5"/>
      <c r="F15" s="33"/>
      <c r="G15" s="16"/>
      <c r="H15" s="16"/>
      <c r="I15" s="16"/>
      <c r="J15" s="16"/>
      <c r="K15" s="16"/>
    </row>
    <row r="16" spans="1:11" ht="27.75" customHeight="1" x14ac:dyDescent="0.25">
      <c r="A16" s="8" t="s">
        <v>74</v>
      </c>
      <c r="B16" s="59">
        <f>Travel!B43</f>
        <v>6018.1699999999992</v>
      </c>
      <c r="C16" s="66" t="str">
        <f>C11</f>
        <v>Figures include GST (where applicable)</v>
      </c>
      <c r="D16" s="34"/>
      <c r="E16" s="5"/>
      <c r="F16" s="35"/>
      <c r="G16" s="16"/>
      <c r="H16" s="16"/>
      <c r="I16" s="16"/>
      <c r="J16" s="16"/>
      <c r="K16" s="16"/>
    </row>
    <row r="17" spans="1:11" ht="27.75" customHeight="1" x14ac:dyDescent="0.25">
      <c r="A17" s="8" t="s">
        <v>75</v>
      </c>
      <c r="B17" s="59">
        <f>Travel!B49</f>
        <v>40</v>
      </c>
      <c r="C17" s="66" t="str">
        <f>C11</f>
        <v>Figures include GST (where applicable)</v>
      </c>
      <c r="D17" s="5"/>
      <c r="E17" s="5"/>
      <c r="F17" s="35"/>
      <c r="G17" s="16"/>
      <c r="H17" s="16"/>
      <c r="I17" s="16"/>
      <c r="J17" s="16"/>
      <c r="K17" s="16"/>
    </row>
    <row r="18" spans="1:11" ht="27.75" customHeight="1" x14ac:dyDescent="0.3">
      <c r="A18" s="16"/>
      <c r="B18" s="18"/>
      <c r="C18" s="16"/>
      <c r="D18" s="4"/>
      <c r="E18" s="4"/>
      <c r="F18" s="27"/>
      <c r="G18" s="16"/>
      <c r="H18" s="16"/>
      <c r="I18" s="16"/>
      <c r="J18" s="16"/>
      <c r="K18" s="16"/>
    </row>
    <row r="19" spans="1:11" ht="13" x14ac:dyDescent="0.3">
      <c r="A19" s="17" t="s">
        <v>76</v>
      </c>
      <c r="B19" s="18"/>
      <c r="C19" s="16"/>
      <c r="D19" s="16"/>
      <c r="E19" s="16"/>
      <c r="F19" s="16"/>
      <c r="G19" s="16"/>
      <c r="H19" s="16"/>
      <c r="I19" s="16"/>
      <c r="J19" s="16"/>
      <c r="K19" s="16"/>
    </row>
    <row r="20" spans="1:11" x14ac:dyDescent="0.25">
      <c r="A20" s="19" t="s">
        <v>77</v>
      </c>
      <c r="D20" s="16"/>
      <c r="E20" s="16"/>
      <c r="F20" s="16"/>
      <c r="G20" s="16"/>
      <c r="H20" s="16"/>
      <c r="I20" s="16"/>
      <c r="J20" s="16"/>
      <c r="K20" s="16"/>
    </row>
    <row r="21" spans="1:11" ht="12.65" customHeight="1" x14ac:dyDescent="0.25">
      <c r="A21" s="19" t="s">
        <v>78</v>
      </c>
      <c r="D21" s="16"/>
      <c r="E21" s="16"/>
      <c r="F21" s="16"/>
      <c r="G21" s="16"/>
      <c r="H21" s="16"/>
      <c r="I21" s="16"/>
      <c r="J21" s="16"/>
      <c r="K21" s="16"/>
    </row>
    <row r="22" spans="1:11" ht="12.65" customHeight="1" x14ac:dyDescent="0.25">
      <c r="A22" s="19" t="s">
        <v>79</v>
      </c>
      <c r="D22" s="16"/>
      <c r="E22" s="16"/>
      <c r="F22" s="16"/>
      <c r="G22" s="16"/>
      <c r="H22" s="16"/>
      <c r="I22" s="16"/>
      <c r="J22" s="16"/>
      <c r="K22" s="16"/>
    </row>
    <row r="23" spans="1:11" ht="12.65" customHeight="1" x14ac:dyDescent="0.25">
      <c r="A23" s="19" t="s">
        <v>80</v>
      </c>
      <c r="D23" s="16"/>
      <c r="E23" s="16"/>
      <c r="F23" s="16"/>
      <c r="G23" s="16"/>
      <c r="H23" s="16"/>
      <c r="I23" s="16"/>
      <c r="J23" s="16"/>
      <c r="K23" s="16"/>
    </row>
    <row r="24" spans="1:11" x14ac:dyDescent="0.25">
      <c r="A24" s="25"/>
      <c r="B24" s="16"/>
      <c r="C24" s="16"/>
      <c r="D24" s="16"/>
      <c r="E24" s="16"/>
      <c r="F24" s="16"/>
      <c r="G24" s="16"/>
      <c r="H24" s="16"/>
      <c r="I24" s="16"/>
      <c r="J24" s="16"/>
      <c r="K24" s="16"/>
    </row>
    <row r="25" spans="1:11" ht="13" hidden="1" x14ac:dyDescent="0.3">
      <c r="A25" s="11" t="s">
        <v>81</v>
      </c>
      <c r="B25" s="12"/>
      <c r="C25" s="12"/>
      <c r="D25" s="12"/>
      <c r="E25" s="12"/>
      <c r="F25" s="12"/>
      <c r="G25" s="16"/>
      <c r="H25" s="16"/>
      <c r="I25" s="16"/>
      <c r="J25" s="16"/>
      <c r="K25" s="16"/>
    </row>
    <row r="26" spans="1:11" ht="12.75" hidden="1" customHeight="1" x14ac:dyDescent="0.25">
      <c r="A26" s="10" t="s">
        <v>82</v>
      </c>
      <c r="B26" s="3"/>
      <c r="C26" s="3"/>
      <c r="D26" s="10"/>
      <c r="E26" s="10"/>
      <c r="F26" s="10"/>
      <c r="G26" s="16"/>
      <c r="H26" s="16"/>
      <c r="I26" s="16"/>
      <c r="J26" s="16"/>
      <c r="K26" s="16"/>
    </row>
    <row r="27" spans="1:11" hidden="1" x14ac:dyDescent="0.25">
      <c r="A27" s="9" t="s">
        <v>83</v>
      </c>
      <c r="B27" s="9"/>
      <c r="C27" s="9"/>
      <c r="D27" s="9"/>
      <c r="E27" s="9"/>
      <c r="F27" s="9"/>
      <c r="G27" s="16"/>
      <c r="H27" s="16"/>
      <c r="I27" s="16"/>
      <c r="J27" s="16"/>
      <c r="K27" s="16"/>
    </row>
    <row r="28" spans="1:11" hidden="1" x14ac:dyDescent="0.25">
      <c r="A28" s="9" t="s">
        <v>84</v>
      </c>
      <c r="B28" s="9"/>
      <c r="C28" s="9"/>
      <c r="D28" s="9"/>
      <c r="E28" s="9"/>
      <c r="F28" s="9"/>
      <c r="G28" s="16"/>
      <c r="H28" s="16"/>
      <c r="I28" s="16"/>
      <c r="J28" s="16"/>
      <c r="K28" s="16"/>
    </row>
    <row r="29" spans="1:11" hidden="1" x14ac:dyDescent="0.25">
      <c r="A29" s="10" t="s">
        <v>85</v>
      </c>
      <c r="B29" s="10"/>
      <c r="C29" s="10"/>
      <c r="D29" s="10"/>
      <c r="E29" s="10"/>
      <c r="F29" s="10"/>
      <c r="G29" s="16"/>
      <c r="H29" s="16"/>
      <c r="I29" s="16"/>
      <c r="J29" s="16"/>
      <c r="K29" s="16"/>
    </row>
    <row r="30" spans="1:11" hidden="1" x14ac:dyDescent="0.25">
      <c r="A30" s="10" t="s">
        <v>86</v>
      </c>
      <c r="B30" s="10"/>
      <c r="C30" s="10"/>
      <c r="D30" s="10"/>
      <c r="E30" s="10"/>
      <c r="F30" s="10"/>
      <c r="G30" s="16"/>
      <c r="H30" s="16"/>
      <c r="I30" s="16"/>
      <c r="J30" s="16"/>
      <c r="K30" s="16"/>
    </row>
    <row r="31" spans="1:11" hidden="1" x14ac:dyDescent="0.25">
      <c r="A31" s="9" t="s">
        <v>87</v>
      </c>
      <c r="B31" s="9"/>
      <c r="C31" s="9"/>
      <c r="D31" s="9"/>
      <c r="E31" s="9"/>
      <c r="F31" s="9"/>
      <c r="G31" s="16"/>
      <c r="H31" s="16"/>
      <c r="I31" s="16"/>
      <c r="J31" s="16"/>
      <c r="K31" s="16"/>
    </row>
    <row r="32" spans="1:11" hidden="1" x14ac:dyDescent="0.25">
      <c r="A32" s="9" t="s">
        <v>88</v>
      </c>
      <c r="B32" s="9"/>
      <c r="C32" s="9"/>
      <c r="D32" s="9"/>
      <c r="E32" s="9"/>
      <c r="F32" s="9"/>
      <c r="G32" s="16"/>
      <c r="H32" s="16"/>
      <c r="I32" s="16"/>
      <c r="J32" s="16"/>
      <c r="K32" s="16"/>
    </row>
    <row r="33" spans="1:11" hidden="1" x14ac:dyDescent="0.25">
      <c r="A33" s="9" t="s">
        <v>89</v>
      </c>
      <c r="B33" s="9"/>
      <c r="C33" s="9"/>
      <c r="D33" s="9"/>
      <c r="E33" s="9"/>
      <c r="F33" s="9"/>
      <c r="G33" s="16"/>
      <c r="H33" s="16"/>
      <c r="I33" s="16"/>
      <c r="J33" s="16"/>
      <c r="K33" s="16"/>
    </row>
    <row r="34" spans="1:11" hidden="1" x14ac:dyDescent="0.25">
      <c r="A34" s="10" t="s">
        <v>90</v>
      </c>
      <c r="B34" s="10"/>
      <c r="C34" s="10"/>
      <c r="D34" s="10"/>
      <c r="E34" s="10"/>
      <c r="F34" s="10"/>
      <c r="G34" s="16"/>
      <c r="H34" s="16"/>
      <c r="I34" s="16"/>
      <c r="J34" s="16"/>
      <c r="K34" s="16"/>
    </row>
    <row r="35" spans="1:11" hidden="1" x14ac:dyDescent="0.25">
      <c r="A35" s="10" t="s">
        <v>91</v>
      </c>
      <c r="B35" s="10"/>
      <c r="C35" s="10"/>
      <c r="D35" s="10"/>
      <c r="E35" s="10"/>
      <c r="F35" s="10"/>
      <c r="G35" s="16"/>
      <c r="H35" s="16"/>
      <c r="I35" s="16"/>
      <c r="J35" s="16"/>
      <c r="K35" s="16"/>
    </row>
    <row r="36" spans="1:11" hidden="1" x14ac:dyDescent="0.25">
      <c r="A36" s="9" t="s">
        <v>92</v>
      </c>
      <c r="B36" s="61"/>
      <c r="C36" s="61"/>
      <c r="D36" s="61"/>
      <c r="E36" s="61"/>
      <c r="F36" s="61"/>
      <c r="G36" s="16"/>
      <c r="H36" s="16"/>
      <c r="I36" s="16"/>
      <c r="J36" s="16"/>
      <c r="K36" s="16"/>
    </row>
    <row r="37" spans="1:11" hidden="1" x14ac:dyDescent="0.25">
      <c r="A37" s="9" t="s">
        <v>60</v>
      </c>
      <c r="B37" s="61"/>
      <c r="C37" s="61"/>
      <c r="D37" s="61"/>
      <c r="E37" s="61"/>
      <c r="F37" s="61"/>
      <c r="G37" s="16"/>
      <c r="H37" s="16"/>
      <c r="I37" s="16"/>
      <c r="J37" s="16"/>
      <c r="K37" s="16"/>
    </row>
    <row r="38" spans="1:11" hidden="1" x14ac:dyDescent="0.25">
      <c r="A38" s="9" t="s">
        <v>93</v>
      </c>
      <c r="B38" s="61"/>
      <c r="C38" s="61"/>
      <c r="D38" s="61"/>
      <c r="E38" s="61"/>
      <c r="F38" s="61"/>
      <c r="G38" s="16"/>
      <c r="H38" s="16"/>
      <c r="I38" s="16"/>
      <c r="J38" s="16"/>
      <c r="K38" s="16"/>
    </row>
    <row r="39" spans="1:11" hidden="1" x14ac:dyDescent="0.25">
      <c r="A39" s="10" t="s">
        <v>94</v>
      </c>
      <c r="B39" s="3"/>
      <c r="C39" s="3"/>
      <c r="D39" s="3"/>
      <c r="E39" s="3"/>
      <c r="F39" s="3"/>
      <c r="G39" s="16"/>
      <c r="H39" s="16"/>
      <c r="I39" s="16"/>
      <c r="J39" s="16"/>
      <c r="K39" s="16"/>
    </row>
    <row r="40" spans="1:11" hidden="1" x14ac:dyDescent="0.25">
      <c r="A40" s="3" t="s">
        <v>95</v>
      </c>
      <c r="B40" s="3"/>
      <c r="C40" s="3"/>
      <c r="D40" s="3"/>
      <c r="E40" s="3"/>
      <c r="F40" s="3"/>
      <c r="G40" s="16"/>
      <c r="H40" s="16"/>
      <c r="I40" s="16"/>
      <c r="J40" s="16"/>
      <c r="K40" s="16"/>
    </row>
    <row r="41" spans="1:11" hidden="1" x14ac:dyDescent="0.25">
      <c r="A41" s="3" t="s">
        <v>96</v>
      </c>
      <c r="B41" s="3"/>
      <c r="C41" s="3"/>
      <c r="D41" s="3"/>
      <c r="E41" s="3"/>
      <c r="F41" s="3"/>
      <c r="G41" s="16"/>
      <c r="H41" s="16"/>
      <c r="I41" s="16"/>
      <c r="J41" s="16"/>
      <c r="K41" s="16"/>
    </row>
    <row r="42" spans="1:11" hidden="1" x14ac:dyDescent="0.25">
      <c r="A42" s="3" t="s">
        <v>97</v>
      </c>
      <c r="B42" s="3"/>
      <c r="C42" s="3"/>
      <c r="D42" s="3"/>
      <c r="E42" s="3"/>
      <c r="F42" s="3"/>
      <c r="G42" s="16"/>
      <c r="H42" s="16"/>
      <c r="I42" s="16"/>
      <c r="J42" s="16"/>
      <c r="K42" s="16"/>
    </row>
    <row r="43" spans="1:11" hidden="1" x14ac:dyDescent="0.25">
      <c r="A43" s="3" t="s">
        <v>98</v>
      </c>
      <c r="B43" s="3"/>
      <c r="C43" s="3"/>
      <c r="D43" s="3"/>
      <c r="E43" s="3"/>
      <c r="F43" s="3"/>
      <c r="G43" s="16"/>
      <c r="H43" s="16"/>
      <c r="I43" s="16"/>
      <c r="J43" s="16"/>
      <c r="K43" s="16"/>
    </row>
    <row r="44" spans="1:11" hidden="1" x14ac:dyDescent="0.25">
      <c r="A44" s="3" t="s">
        <v>99</v>
      </c>
      <c r="B44" s="3"/>
      <c r="C44" s="3"/>
      <c r="D44" s="3"/>
      <c r="E44" s="3"/>
      <c r="F44" s="3"/>
      <c r="G44" s="16"/>
      <c r="H44" s="16"/>
      <c r="I44" s="16"/>
      <c r="J44" s="16"/>
      <c r="K44" s="16"/>
    </row>
    <row r="45" spans="1:11" hidden="1" x14ac:dyDescent="0.25">
      <c r="A45" s="62" t="s">
        <v>100</v>
      </c>
      <c r="B45" s="61"/>
      <c r="C45" s="61"/>
      <c r="D45" s="61"/>
      <c r="E45" s="61"/>
      <c r="F45" s="61"/>
      <c r="G45" s="16"/>
      <c r="H45" s="16"/>
      <c r="I45" s="16"/>
      <c r="J45" s="16"/>
      <c r="K45" s="16"/>
    </row>
    <row r="46" spans="1:11" hidden="1" x14ac:dyDescent="0.25">
      <c r="A46" s="61" t="s">
        <v>101</v>
      </c>
      <c r="B46" s="61"/>
      <c r="C46" s="61"/>
      <c r="D46" s="61"/>
      <c r="E46" s="61"/>
      <c r="F46" s="61"/>
      <c r="G46" s="16"/>
      <c r="H46" s="16"/>
      <c r="I46" s="16"/>
      <c r="J46" s="16"/>
      <c r="K46" s="16"/>
    </row>
    <row r="47" spans="1:11" hidden="1" x14ac:dyDescent="0.25">
      <c r="A47" s="36">
        <v>-20000</v>
      </c>
      <c r="B47" s="3"/>
      <c r="C47" s="3"/>
      <c r="D47" s="3"/>
      <c r="E47" s="3"/>
      <c r="F47" s="3"/>
      <c r="G47" s="16"/>
      <c r="H47" s="16"/>
      <c r="I47" s="16"/>
      <c r="J47" s="16"/>
      <c r="K47" s="16"/>
    </row>
    <row r="48" spans="1:11" ht="25" hidden="1" x14ac:dyDescent="0.25">
      <c r="A48" s="79" t="s">
        <v>102</v>
      </c>
      <c r="B48" s="61"/>
      <c r="C48" s="61"/>
      <c r="D48" s="61"/>
      <c r="E48" s="61"/>
      <c r="F48" s="61"/>
      <c r="G48" s="16"/>
      <c r="H48" s="16"/>
      <c r="I48" s="16"/>
      <c r="J48" s="16"/>
      <c r="K48" s="16"/>
    </row>
    <row r="49" spans="1:11" ht="25" hidden="1" x14ac:dyDescent="0.25">
      <c r="A49" s="79" t="s">
        <v>103</v>
      </c>
      <c r="B49" s="61"/>
      <c r="C49" s="61"/>
      <c r="D49" s="61"/>
      <c r="E49" s="61"/>
      <c r="F49" s="61"/>
      <c r="G49" s="16"/>
      <c r="H49" s="16"/>
      <c r="I49" s="16"/>
      <c r="J49" s="16"/>
      <c r="K49" s="16"/>
    </row>
    <row r="50" spans="1:11" ht="25" hidden="1" x14ac:dyDescent="0.25">
      <c r="A50" s="80" t="s">
        <v>104</v>
      </c>
      <c r="B50" s="3"/>
      <c r="C50" s="3"/>
      <c r="D50" s="3"/>
      <c r="E50" s="3"/>
      <c r="F50" s="3"/>
      <c r="G50" s="16"/>
      <c r="H50" s="16"/>
      <c r="I50" s="16"/>
      <c r="J50" s="16"/>
      <c r="K50" s="16"/>
    </row>
    <row r="51" spans="1:11" ht="25" hidden="1" x14ac:dyDescent="0.25">
      <c r="A51" s="80" t="s">
        <v>105</v>
      </c>
      <c r="B51" s="3"/>
      <c r="C51" s="3"/>
      <c r="D51" s="3"/>
      <c r="E51" s="3"/>
      <c r="F51" s="3"/>
      <c r="G51" s="16"/>
      <c r="H51" s="16"/>
      <c r="I51" s="16"/>
      <c r="J51" s="16"/>
      <c r="K51" s="16"/>
    </row>
    <row r="52" spans="1:11" ht="37.5" hidden="1" x14ac:dyDescent="0.3">
      <c r="A52" s="80" t="s">
        <v>106</v>
      </c>
      <c r="B52" s="72"/>
      <c r="C52" s="72"/>
      <c r="D52" s="72"/>
      <c r="E52" s="10"/>
      <c r="F52" s="10"/>
      <c r="G52" s="16"/>
      <c r="H52" s="16"/>
      <c r="I52" s="16"/>
      <c r="J52" s="16"/>
      <c r="K52" s="16"/>
    </row>
    <row r="53" spans="1:11" ht="13" hidden="1" x14ac:dyDescent="0.3">
      <c r="A53" s="77" t="s">
        <v>107</v>
      </c>
      <c r="B53" s="71"/>
      <c r="C53" s="71"/>
      <c r="D53" s="71"/>
      <c r="E53" s="9"/>
      <c r="F53" s="9" t="b">
        <v>1</v>
      </c>
      <c r="G53" s="16"/>
      <c r="H53" s="16"/>
      <c r="I53" s="16"/>
      <c r="J53" s="16"/>
      <c r="K53" s="16"/>
    </row>
    <row r="54" spans="1:11" ht="13" hidden="1" x14ac:dyDescent="0.3">
      <c r="A54" s="78" t="s">
        <v>108</v>
      </c>
      <c r="B54" s="77"/>
      <c r="C54" s="77"/>
      <c r="D54" s="77"/>
      <c r="E54" s="9"/>
      <c r="F54" s="9" t="b">
        <v>0</v>
      </c>
      <c r="G54" s="16"/>
      <c r="H54" s="16"/>
      <c r="I54" s="16"/>
      <c r="J54" s="16"/>
      <c r="K54" s="16"/>
    </row>
    <row r="55" spans="1:11" ht="13" hidden="1" x14ac:dyDescent="0.25">
      <c r="A55" s="81"/>
      <c r="B55" s="73">
        <f>COUNT(Travel!B12:B13)</f>
        <v>0</v>
      </c>
      <c r="C55" s="73"/>
      <c r="D55" s="73">
        <f>COUNTIF(Travel!D12:D13,"*")</f>
        <v>0</v>
      </c>
      <c r="E55" s="74"/>
      <c r="F55" s="74" t="b">
        <f>MIN(B55,D55)=MAX(B55,D55)</f>
        <v>1</v>
      </c>
      <c r="G55" s="16"/>
      <c r="H55" s="16"/>
      <c r="I55" s="16"/>
      <c r="J55" s="16"/>
      <c r="K55" s="16"/>
    </row>
    <row r="56" spans="1:11" ht="13" hidden="1" x14ac:dyDescent="0.25">
      <c r="A56" s="81" t="s">
        <v>109</v>
      </c>
      <c r="B56" s="73">
        <f>COUNT(Travel!B24:B42)</f>
        <v>18</v>
      </c>
      <c r="C56" s="73"/>
      <c r="D56" s="73">
        <f>COUNTIF(Travel!D24:D42,"*")</f>
        <v>18</v>
      </c>
      <c r="E56" s="74"/>
      <c r="F56" s="74" t="b">
        <f>MIN(B56,D56)=MAX(B56,D56)</f>
        <v>1</v>
      </c>
    </row>
    <row r="57" spans="1:11" ht="13" hidden="1" x14ac:dyDescent="0.3">
      <c r="A57" s="82"/>
      <c r="B57" s="73">
        <f>COUNT(Travel!B47:B48)</f>
        <v>1</v>
      </c>
      <c r="C57" s="73"/>
      <c r="D57" s="73">
        <f>COUNTIF(Travel!D47:D48,"*")</f>
        <v>1</v>
      </c>
      <c r="E57" s="74"/>
      <c r="F57" s="74" t="b">
        <f>MIN(B57,D57)=MAX(B57,D57)</f>
        <v>1</v>
      </c>
    </row>
    <row r="58" spans="1:11" ht="13" hidden="1" x14ac:dyDescent="0.3">
      <c r="A58" s="83" t="s">
        <v>110</v>
      </c>
      <c r="B58" s="75">
        <f>COUNT(Hospitality!B11:B12)</f>
        <v>0</v>
      </c>
      <c r="C58" s="75"/>
      <c r="D58" s="75">
        <f>COUNTIF(Hospitality!D11:D12,"*")</f>
        <v>0</v>
      </c>
      <c r="E58" s="76"/>
      <c r="F58" s="76" t="b">
        <f>MIN(B58,D58)=MAX(B58,D58)</f>
        <v>1</v>
      </c>
    </row>
    <row r="59" spans="1:11" ht="13" hidden="1" x14ac:dyDescent="0.3">
      <c r="A59" s="84" t="s">
        <v>111</v>
      </c>
      <c r="B59" s="74">
        <f>COUNT('All other expenses'!B11:B19)</f>
        <v>7</v>
      </c>
      <c r="C59" s="74"/>
      <c r="D59" s="74">
        <f>COUNTIF('All other expenses'!D11:D19,"*")</f>
        <v>7</v>
      </c>
      <c r="E59" s="74"/>
      <c r="F59" s="74" t="b">
        <f>MIN(B59,D59)=MAX(B59,D59)</f>
        <v>1</v>
      </c>
    </row>
    <row r="60" spans="1:11" ht="13" hidden="1" x14ac:dyDescent="0.3">
      <c r="A60" s="83" t="s">
        <v>112</v>
      </c>
      <c r="B60" s="75">
        <f>COUNTIF('Gifts and benefits'!B11:B15,"*")</f>
        <v>4</v>
      </c>
      <c r="C60" s="75">
        <f>COUNTIF('Gifts and benefits'!C11:C15,"*")</f>
        <v>4</v>
      </c>
      <c r="D60" s="75"/>
      <c r="E60" s="75">
        <f>COUNTA('Gifts and benefits'!E11:E15)</f>
        <v>4</v>
      </c>
      <c r="F60" s="76" t="b">
        <f>MIN(B60,C60,E60)=MAX(B60,C60,E60)</f>
        <v>1</v>
      </c>
    </row>
    <row r="61" spans="1:11" x14ac:dyDescent="0.25"/>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8">
    <cfRule type="cellIs" dxfId="0" priority="1" operator="equal">
      <formula>$A$36</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FAEB26FD-7E0A-4438-BFD8-54C05C08B12C}"/>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4" xr:uid="{00000000-0002-0000-0100-000003000000}"/>
    <dataValidation allowBlank="1" showInputMessage="1" showErrorMessage="1" prompt="Headings on following tabs will pre populate with what you enter here_x000a__x000a_Update if a shorter or different period is covered" sqref="B5: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2018&amp;C_x000D_&amp;1#&amp;"Calibri"&amp;10&amp;K000000 [IN-CONFIDENCE:RELEASE EXTERNAL]&amp;RWorksheet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373"/>
  <sheetViews>
    <sheetView tabSelected="1" topLeftCell="A11" zoomScaleNormal="100" workbookViewId="0">
      <selection activeCell="C39" sqref="C39"/>
    </sheetView>
  </sheetViews>
  <sheetFormatPr defaultColWidth="0" defaultRowHeight="12.5" zeroHeight="1" x14ac:dyDescent="0.25"/>
  <cols>
    <col min="1" max="1" width="38.1796875" customWidth="1"/>
    <col min="2" max="2" width="14.26953125" customWidth="1"/>
    <col min="3" max="3" width="71.453125" customWidth="1"/>
    <col min="4" max="4" width="50" customWidth="1"/>
    <col min="5" max="5" width="21.453125" style="135" customWidth="1"/>
    <col min="6" max="8" width="9.1796875" hidden="1" customWidth="1"/>
    <col min="9" max="13" width="0" hidden="1" customWidth="1"/>
    <col min="14" max="16384" width="9.1796875" hidden="1"/>
  </cols>
  <sheetData>
    <row r="1" spans="1:5" ht="26.25" customHeight="1" x14ac:dyDescent="0.25">
      <c r="A1" s="159" t="s">
        <v>113</v>
      </c>
      <c r="B1" s="159"/>
      <c r="C1" s="159"/>
      <c r="D1" s="159"/>
      <c r="E1" s="159"/>
    </row>
    <row r="2" spans="1:5" ht="21" customHeight="1" x14ac:dyDescent="0.25">
      <c r="A2" s="2" t="s">
        <v>114</v>
      </c>
      <c r="B2" s="157" t="str">
        <f>'Summary and sign-off'!B2:F2</f>
        <v xml:space="preserve">Ministry of Housing and Urban Development </v>
      </c>
      <c r="C2" s="157"/>
      <c r="D2" s="157"/>
      <c r="E2" s="157"/>
    </row>
    <row r="3" spans="1:5" ht="31" x14ac:dyDescent="0.25">
      <c r="A3" s="2" t="s">
        <v>115</v>
      </c>
      <c r="B3" s="157" t="str">
        <f>'Summary and sign-off'!B3:F3</f>
        <v>Andrew Crisp</v>
      </c>
      <c r="C3" s="157"/>
      <c r="D3" s="157"/>
      <c r="E3" s="157"/>
    </row>
    <row r="4" spans="1:5" ht="21" customHeight="1" x14ac:dyDescent="0.25">
      <c r="A4" s="2" t="s">
        <v>116</v>
      </c>
      <c r="B4" s="157">
        <v>45474</v>
      </c>
      <c r="C4" s="157"/>
      <c r="D4" s="157"/>
      <c r="E4" s="157"/>
    </row>
    <row r="5" spans="1:5" ht="21" customHeight="1" x14ac:dyDescent="0.25">
      <c r="A5" s="2" t="s">
        <v>117</v>
      </c>
      <c r="B5" s="157">
        <v>45657</v>
      </c>
      <c r="C5" s="157"/>
      <c r="D5" s="157"/>
      <c r="E5" s="157"/>
    </row>
    <row r="6" spans="1:5" ht="21" customHeight="1" x14ac:dyDescent="0.25">
      <c r="A6" s="2" t="s">
        <v>118</v>
      </c>
      <c r="B6" s="153" t="s">
        <v>83</v>
      </c>
      <c r="C6" s="153"/>
      <c r="D6" s="153"/>
      <c r="E6" s="153"/>
    </row>
    <row r="7" spans="1:5" ht="21" customHeight="1" x14ac:dyDescent="0.25">
      <c r="A7" s="2" t="s">
        <v>57</v>
      </c>
      <c r="B7" s="153" t="s">
        <v>86</v>
      </c>
      <c r="C7" s="153"/>
      <c r="D7" s="153"/>
      <c r="E7" s="153"/>
    </row>
    <row r="8" spans="1:5" ht="36" customHeight="1" x14ac:dyDescent="0.25">
      <c r="A8" s="161" t="s">
        <v>119</v>
      </c>
      <c r="B8" s="162"/>
      <c r="C8" s="162"/>
      <c r="D8" s="162"/>
      <c r="E8" s="162"/>
    </row>
    <row r="9" spans="1:5" ht="36" customHeight="1" x14ac:dyDescent="0.25">
      <c r="A9" s="163" t="s">
        <v>120</v>
      </c>
      <c r="B9" s="164"/>
      <c r="C9" s="164"/>
      <c r="D9" s="164"/>
      <c r="E9" s="164"/>
    </row>
    <row r="10" spans="1:5" ht="24.75" customHeight="1" x14ac:dyDescent="0.25">
      <c r="A10" s="160" t="s">
        <v>121</v>
      </c>
      <c r="B10" s="165"/>
      <c r="C10" s="160"/>
      <c r="D10" s="160"/>
      <c r="E10" s="160"/>
    </row>
    <row r="11" spans="1:5" ht="28.5" customHeight="1" x14ac:dyDescent="0.25">
      <c r="A11" s="23" t="s">
        <v>122</v>
      </c>
      <c r="B11" s="23" t="s">
        <v>123</v>
      </c>
      <c r="C11" s="23" t="s">
        <v>124</v>
      </c>
      <c r="D11" s="23" t="s">
        <v>125</v>
      </c>
      <c r="E11" s="128" t="s">
        <v>126</v>
      </c>
    </row>
    <row r="12" spans="1:5" s="1" customFormat="1" ht="13" x14ac:dyDescent="0.25">
      <c r="A12" s="151" t="s">
        <v>127</v>
      </c>
      <c r="B12" s="111"/>
      <c r="C12" s="112"/>
      <c r="D12" s="112"/>
      <c r="E12" s="129"/>
    </row>
    <row r="13" spans="1:5" s="1" customFormat="1" ht="16.5" customHeight="1" x14ac:dyDescent="0.25">
      <c r="A13" s="101"/>
      <c r="B13" s="102"/>
      <c r="C13" s="103"/>
      <c r="D13" s="103"/>
      <c r="E13" s="130"/>
    </row>
    <row r="14" spans="1:5" ht="19.5" customHeight="1" x14ac:dyDescent="0.25">
      <c r="A14" s="69" t="s">
        <v>128</v>
      </c>
      <c r="B14" s="70">
        <f>SUM(B12:B13)</f>
        <v>0</v>
      </c>
      <c r="C14" s="119" t="str">
        <f>IF(SUBTOTAL(3,B12:B13)=SUBTOTAL(103,B12:B13),'Summary and sign-off'!$A$48,'Summary and sign-off'!$A$49)</f>
        <v>Check - there are no hidden rows with data</v>
      </c>
      <c r="D14" s="158" t="str">
        <f>IF('Summary and sign-off'!F55='Summary and sign-off'!F54,'Summary and sign-off'!A51,'Summary and sign-off'!A50)</f>
        <v>Check - each entry provides sufficient information</v>
      </c>
      <c r="E14" s="158"/>
    </row>
    <row r="15" spans="1:5" ht="10.5" customHeight="1" x14ac:dyDescent="0.3">
      <c r="A15" s="16"/>
      <c r="B15" s="18"/>
      <c r="C15" s="16"/>
      <c r="D15" s="16"/>
      <c r="E15" s="131"/>
    </row>
    <row r="16" spans="1:5" ht="24.75" customHeight="1" x14ac:dyDescent="0.25">
      <c r="A16" s="160" t="s">
        <v>129</v>
      </c>
      <c r="B16" s="160"/>
      <c r="C16" s="160"/>
      <c r="D16" s="160"/>
      <c r="E16" s="160"/>
    </row>
    <row r="17" spans="1:5" ht="32.5" customHeight="1" x14ac:dyDescent="0.25">
      <c r="A17" s="23" t="s">
        <v>122</v>
      </c>
      <c r="B17" s="23" t="s">
        <v>65</v>
      </c>
      <c r="C17" s="23" t="s">
        <v>130</v>
      </c>
      <c r="D17" s="23" t="s">
        <v>125</v>
      </c>
      <c r="E17" s="128" t="s">
        <v>126</v>
      </c>
    </row>
    <row r="18" spans="1:5" ht="32.5" customHeight="1" x14ac:dyDescent="0.25">
      <c r="A18" s="143" t="s">
        <v>131</v>
      </c>
      <c r="B18" s="137">
        <v>525.71</v>
      </c>
      <c r="C18" s="112" t="s">
        <v>132</v>
      </c>
      <c r="D18" s="144" t="s">
        <v>133</v>
      </c>
      <c r="E18" s="145" t="s">
        <v>134</v>
      </c>
    </row>
    <row r="19" spans="1:5" ht="32.5" customHeight="1" x14ac:dyDescent="0.25">
      <c r="A19" s="140"/>
      <c r="B19" s="137">
        <v>87</v>
      </c>
      <c r="C19" s="144"/>
      <c r="D19" s="144" t="s">
        <v>135</v>
      </c>
      <c r="E19" s="145" t="s">
        <v>136</v>
      </c>
    </row>
    <row r="20" spans="1:5" ht="32.5" customHeight="1" x14ac:dyDescent="0.25">
      <c r="A20" s="140"/>
      <c r="B20" s="137">
        <v>95</v>
      </c>
      <c r="C20" s="144"/>
      <c r="D20" s="144" t="s">
        <v>137</v>
      </c>
      <c r="E20" s="145" t="s">
        <v>134</v>
      </c>
    </row>
    <row r="21" spans="1:5" ht="32.5" customHeight="1" x14ac:dyDescent="0.25">
      <c r="A21" s="143" t="s">
        <v>138</v>
      </c>
      <c r="B21" s="137">
        <v>589.94000000000005</v>
      </c>
      <c r="C21" s="144" t="s">
        <v>139</v>
      </c>
      <c r="D21" s="144" t="s">
        <v>133</v>
      </c>
      <c r="E21" s="145" t="s">
        <v>134</v>
      </c>
    </row>
    <row r="22" spans="1:5" ht="32.5" customHeight="1" x14ac:dyDescent="0.25">
      <c r="A22" s="143"/>
      <c r="B22" s="137">
        <v>169</v>
      </c>
      <c r="C22" s="144"/>
      <c r="D22" s="144" t="s">
        <v>140</v>
      </c>
      <c r="E22" s="145" t="s">
        <v>141</v>
      </c>
    </row>
    <row r="23" spans="1:5" ht="32.5" customHeight="1" x14ac:dyDescent="0.25">
      <c r="A23" s="143"/>
      <c r="B23" s="137">
        <v>90</v>
      </c>
      <c r="C23" s="144"/>
      <c r="D23" s="144" t="s">
        <v>135</v>
      </c>
      <c r="E23" s="145" t="s">
        <v>136</v>
      </c>
    </row>
    <row r="24" spans="1:5" s="1" customFormat="1" ht="27.75" customHeight="1" x14ac:dyDescent="0.25">
      <c r="A24" s="143" t="s">
        <v>223</v>
      </c>
      <c r="B24" s="137">
        <v>525.71</v>
      </c>
      <c r="C24" s="112" t="s">
        <v>142</v>
      </c>
      <c r="D24" s="144" t="s">
        <v>133</v>
      </c>
      <c r="E24" s="145" t="s">
        <v>134</v>
      </c>
    </row>
    <row r="25" spans="1:5" s="1" customFormat="1" ht="27.75" customHeight="1" x14ac:dyDescent="0.25">
      <c r="A25" s="140"/>
      <c r="B25" s="137">
        <v>190</v>
      </c>
      <c r="C25" s="126"/>
      <c r="D25" s="144" t="s">
        <v>143</v>
      </c>
      <c r="E25" s="145" t="s">
        <v>134</v>
      </c>
    </row>
    <row r="26" spans="1:5" s="1" customFormat="1" ht="27.75" customHeight="1" x14ac:dyDescent="0.25">
      <c r="A26" s="140"/>
      <c r="B26" s="137">
        <v>79</v>
      </c>
      <c r="C26" s="144"/>
      <c r="D26" s="144" t="s">
        <v>135</v>
      </c>
      <c r="E26" s="145" t="s">
        <v>136</v>
      </c>
    </row>
    <row r="27" spans="1:5" s="1" customFormat="1" ht="27.75" customHeight="1" x14ac:dyDescent="0.25">
      <c r="A27" s="143" t="s">
        <v>224</v>
      </c>
      <c r="B27" s="137">
        <v>202.72</v>
      </c>
      <c r="C27" s="112" t="s">
        <v>132</v>
      </c>
      <c r="D27" s="144" t="s">
        <v>133</v>
      </c>
      <c r="E27" s="145" t="s">
        <v>134</v>
      </c>
    </row>
    <row r="28" spans="1:5" s="1" customFormat="1" ht="27.75" customHeight="1" x14ac:dyDescent="0.25">
      <c r="A28" s="140"/>
      <c r="B28" s="137">
        <v>87</v>
      </c>
      <c r="C28" s="126"/>
      <c r="D28" s="144" t="s">
        <v>135</v>
      </c>
      <c r="E28" s="145" t="s">
        <v>136</v>
      </c>
    </row>
    <row r="29" spans="1:5" s="1" customFormat="1" ht="27.75" customHeight="1" x14ac:dyDescent="0.25">
      <c r="A29" s="140"/>
      <c r="B29" s="137">
        <v>95</v>
      </c>
      <c r="C29" s="144"/>
      <c r="D29" s="144" t="s">
        <v>137</v>
      </c>
      <c r="E29" s="145" t="s">
        <v>134</v>
      </c>
    </row>
    <row r="30" spans="1:5" s="1" customFormat="1" ht="27.75" customHeight="1" x14ac:dyDescent="0.25">
      <c r="A30" s="143" t="s">
        <v>225</v>
      </c>
      <c r="B30" s="137">
        <v>634.14</v>
      </c>
      <c r="C30" s="144" t="s">
        <v>144</v>
      </c>
      <c r="D30" s="144" t="s">
        <v>145</v>
      </c>
      <c r="E30" s="145" t="s">
        <v>146</v>
      </c>
    </row>
    <row r="31" spans="1:5" s="1" customFormat="1" ht="27.75" customHeight="1" x14ac:dyDescent="0.25">
      <c r="A31" s="143"/>
      <c r="B31" s="137">
        <v>290.7</v>
      </c>
      <c r="C31" s="144"/>
      <c r="D31" s="144" t="s">
        <v>147</v>
      </c>
      <c r="E31" s="145" t="s">
        <v>148</v>
      </c>
    </row>
    <row r="32" spans="1:5" s="1" customFormat="1" ht="27.75" customHeight="1" x14ac:dyDescent="0.25">
      <c r="A32" s="140"/>
      <c r="B32" s="137">
        <v>146</v>
      </c>
      <c r="C32" s="144"/>
      <c r="D32" s="144" t="s">
        <v>149</v>
      </c>
      <c r="E32" s="145" t="s">
        <v>136</v>
      </c>
    </row>
    <row r="33" spans="1:5" s="1" customFormat="1" ht="27.75" customHeight="1" x14ac:dyDescent="0.25">
      <c r="A33" s="143" t="s">
        <v>226</v>
      </c>
      <c r="B33" s="137">
        <v>612.72</v>
      </c>
      <c r="C33" s="144" t="s">
        <v>150</v>
      </c>
      <c r="D33" s="144" t="s">
        <v>151</v>
      </c>
      <c r="E33" s="145" t="s">
        <v>152</v>
      </c>
    </row>
    <row r="34" spans="1:5" s="1" customFormat="1" ht="27.75" customHeight="1" x14ac:dyDescent="0.25">
      <c r="A34" s="140"/>
      <c r="B34" s="137">
        <v>178</v>
      </c>
      <c r="C34" s="144"/>
      <c r="D34" s="144" t="s">
        <v>153</v>
      </c>
      <c r="E34" s="145" t="s">
        <v>152</v>
      </c>
    </row>
    <row r="35" spans="1:5" s="1" customFormat="1" ht="27.75" customHeight="1" x14ac:dyDescent="0.25">
      <c r="A35" s="140"/>
      <c r="B35" s="137">
        <v>45</v>
      </c>
      <c r="C35" s="144"/>
      <c r="D35" s="144" t="s">
        <v>154</v>
      </c>
      <c r="E35" s="145" t="s">
        <v>136</v>
      </c>
    </row>
    <row r="36" spans="1:5" s="1" customFormat="1" ht="27.75" customHeight="1" x14ac:dyDescent="0.25">
      <c r="A36" s="143" t="s">
        <v>155</v>
      </c>
      <c r="B36" s="137">
        <v>422</v>
      </c>
      <c r="C36" s="144" t="s">
        <v>156</v>
      </c>
      <c r="D36" s="144" t="s">
        <v>133</v>
      </c>
      <c r="E36" s="145" t="s">
        <v>134</v>
      </c>
    </row>
    <row r="37" spans="1:5" s="1" customFormat="1" ht="27.75" customHeight="1" x14ac:dyDescent="0.25">
      <c r="A37" s="140"/>
      <c r="B37" s="137">
        <v>195</v>
      </c>
      <c r="C37" s="126"/>
      <c r="D37" s="144" t="s">
        <v>157</v>
      </c>
      <c r="E37" s="145" t="s">
        <v>134</v>
      </c>
    </row>
    <row r="38" spans="1:5" s="1" customFormat="1" ht="27.75" customHeight="1" x14ac:dyDescent="0.25">
      <c r="A38" s="140"/>
      <c r="B38" s="137">
        <v>87</v>
      </c>
      <c r="C38" s="144"/>
      <c r="D38" s="144" t="s">
        <v>135</v>
      </c>
      <c r="E38" s="145" t="s">
        <v>136</v>
      </c>
    </row>
    <row r="39" spans="1:5" s="1" customFormat="1" ht="27.75" customHeight="1" x14ac:dyDescent="0.25">
      <c r="A39" s="143">
        <v>45638</v>
      </c>
      <c r="B39" s="137">
        <v>436.53</v>
      </c>
      <c r="C39" s="112" t="s">
        <v>132</v>
      </c>
      <c r="D39" s="144" t="s">
        <v>158</v>
      </c>
      <c r="E39" s="145" t="s">
        <v>134</v>
      </c>
    </row>
    <row r="40" spans="1:5" s="1" customFormat="1" ht="27.75" customHeight="1" x14ac:dyDescent="0.25">
      <c r="A40" s="141"/>
      <c r="B40" s="137">
        <v>190</v>
      </c>
      <c r="C40" s="144"/>
      <c r="D40" s="144" t="s">
        <v>159</v>
      </c>
      <c r="E40" s="145" t="s">
        <v>134</v>
      </c>
    </row>
    <row r="41" spans="1:5" s="1" customFormat="1" ht="27.75" customHeight="1" x14ac:dyDescent="0.25">
      <c r="A41" s="142"/>
      <c r="B41" s="139">
        <v>45</v>
      </c>
      <c r="C41" s="146"/>
      <c r="D41" s="146" t="s">
        <v>154</v>
      </c>
      <c r="E41" s="147" t="s">
        <v>136</v>
      </c>
    </row>
    <row r="42" spans="1:5" s="1" customFormat="1" x14ac:dyDescent="0.25">
      <c r="A42" s="136"/>
      <c r="B42" s="104"/>
      <c r="C42" s="105"/>
      <c r="D42" s="105"/>
      <c r="E42" s="132"/>
    </row>
    <row r="43" spans="1:5" s="1" customFormat="1" ht="13" x14ac:dyDescent="0.25">
      <c r="A43" s="69" t="s">
        <v>160</v>
      </c>
      <c r="B43" s="70">
        <f>SUM(B18:B42)</f>
        <v>6018.1699999999992</v>
      </c>
      <c r="C43" s="119" t="str">
        <f>IF(SUBTOTAL(3,B24:B42)=SUBTOTAL(103,B24:B42),'Summary and sign-off'!$A$48,'Summary and sign-off'!$A$49)</f>
        <v>Check - there are no hidden rows with data</v>
      </c>
      <c r="D43" s="158" t="str">
        <f>IF('Summary and sign-off'!F56='Summary and sign-off'!F54,'Summary and sign-off'!A51,'Summary and sign-off'!A50)</f>
        <v>Check - each entry provides sufficient information</v>
      </c>
      <c r="E43" s="158"/>
    </row>
    <row r="44" spans="1:5" s="1" customFormat="1" ht="13" x14ac:dyDescent="0.3">
      <c r="A44" s="16"/>
      <c r="B44" s="18"/>
      <c r="C44" s="16"/>
      <c r="D44" s="16"/>
      <c r="E44" s="131"/>
    </row>
    <row r="45" spans="1:5" s="1" customFormat="1" ht="15.5" x14ac:dyDescent="0.25">
      <c r="A45" s="160" t="s">
        <v>161</v>
      </c>
      <c r="B45" s="160"/>
      <c r="C45" s="160"/>
      <c r="D45" s="160"/>
      <c r="E45" s="160"/>
    </row>
    <row r="46" spans="1:5" s="1" customFormat="1" ht="25.5" x14ac:dyDescent="0.25">
      <c r="A46" s="23" t="s">
        <v>122</v>
      </c>
      <c r="B46" s="23" t="s">
        <v>65</v>
      </c>
      <c r="C46" s="23" t="s">
        <v>162</v>
      </c>
      <c r="D46" s="23" t="s">
        <v>163</v>
      </c>
      <c r="E46" s="128" t="s">
        <v>126</v>
      </c>
    </row>
    <row r="47" spans="1:5" s="1" customFormat="1" ht="25.5" customHeight="1" x14ac:dyDescent="0.25">
      <c r="A47" s="124">
        <v>45531</v>
      </c>
      <c r="B47" s="125">
        <v>40</v>
      </c>
      <c r="C47" s="112" t="s">
        <v>142</v>
      </c>
      <c r="D47" s="112" t="s">
        <v>164</v>
      </c>
      <c r="E47" s="129" t="s">
        <v>134</v>
      </c>
    </row>
    <row r="48" spans="1:5" ht="13" customHeight="1" x14ac:dyDescent="0.25">
      <c r="A48" s="92"/>
      <c r="B48" s="93"/>
      <c r="C48" s="94"/>
      <c r="D48" s="94"/>
      <c r="E48" s="133"/>
    </row>
    <row r="49" spans="1:5" ht="13" x14ac:dyDescent="0.25">
      <c r="A49" s="69" t="s">
        <v>165</v>
      </c>
      <c r="B49" s="70">
        <f>SUM(B47:B48)</f>
        <v>40</v>
      </c>
      <c r="C49" s="119" t="str">
        <f>IF(SUBTOTAL(3,B47:B48)=SUBTOTAL(103,B47:B48),'Summary and sign-off'!$A$48,'Summary and sign-off'!$A$49)</f>
        <v>Check - there are no hidden rows with data</v>
      </c>
      <c r="D49" s="158" t="str">
        <f>IF('Summary and sign-off'!F57='Summary and sign-off'!F54,'Summary and sign-off'!A51,'Summary and sign-off'!A50)</f>
        <v>Check - each entry provides sufficient information</v>
      </c>
      <c r="E49" s="158"/>
    </row>
    <row r="50" spans="1:5" ht="13" x14ac:dyDescent="0.3">
      <c r="A50" s="16"/>
      <c r="B50" s="55"/>
      <c r="C50" s="18"/>
      <c r="D50" s="16"/>
      <c r="E50" s="131"/>
    </row>
    <row r="51" spans="1:5" ht="13" customHeight="1" x14ac:dyDescent="0.25">
      <c r="A51" s="29" t="s">
        <v>166</v>
      </c>
      <c r="B51" s="56">
        <f>B14+B43+B49</f>
        <v>6058.1699999999992</v>
      </c>
      <c r="C51" s="30"/>
      <c r="D51" s="30"/>
      <c r="E51" s="134"/>
    </row>
    <row r="52" spans="1:5" ht="13" x14ac:dyDescent="0.3">
      <c r="A52" s="16"/>
      <c r="B52" s="18"/>
      <c r="C52" s="16"/>
      <c r="D52" s="16"/>
      <c r="E52" s="131"/>
    </row>
    <row r="53" spans="1:5" ht="13" x14ac:dyDescent="0.3">
      <c r="A53" s="17" t="s">
        <v>76</v>
      </c>
      <c r="B53" s="18"/>
      <c r="C53" s="16"/>
      <c r="D53" s="16"/>
      <c r="E53" s="131"/>
    </row>
    <row r="54" spans="1:5" x14ac:dyDescent="0.25">
      <c r="A54" s="19" t="s">
        <v>167</v>
      </c>
    </row>
    <row r="55" spans="1:5" hidden="1" x14ac:dyDescent="0.25">
      <c r="A55" s="19" t="s">
        <v>168</v>
      </c>
      <c r="B55" s="16"/>
      <c r="D55" s="16"/>
    </row>
    <row r="56" spans="1:5" hidden="1" x14ac:dyDescent="0.25">
      <c r="A56" s="19" t="s">
        <v>169</v>
      </c>
    </row>
    <row r="57" spans="1:5" ht="13" hidden="1" x14ac:dyDescent="0.3">
      <c r="A57" s="19" t="s">
        <v>82</v>
      </c>
      <c r="B57" s="18"/>
      <c r="C57" s="16"/>
      <c r="D57" s="16"/>
      <c r="E57" s="131"/>
    </row>
    <row r="58" spans="1:5" hidden="1" x14ac:dyDescent="0.25">
      <c r="A58" s="19" t="s">
        <v>170</v>
      </c>
      <c r="B58" s="16"/>
      <c r="D58" s="16"/>
    </row>
    <row r="59" spans="1:5" hidden="1" x14ac:dyDescent="0.25">
      <c r="A59" s="19" t="s">
        <v>171</v>
      </c>
    </row>
    <row r="60" spans="1:5" ht="12.75" hidden="1" customHeight="1" x14ac:dyDescent="0.25">
      <c r="A60" s="19" t="s">
        <v>172</v>
      </c>
      <c r="B60" s="19"/>
      <c r="C60" s="19"/>
      <c r="D60" s="19"/>
    </row>
    <row r="61" spans="1:5" hidden="1" x14ac:dyDescent="0.25">
      <c r="A61" s="25"/>
      <c r="B61" s="16"/>
      <c r="C61" s="16"/>
      <c r="D61" s="16"/>
      <c r="E61" s="131"/>
    </row>
    <row r="62" spans="1:5" hidden="1" x14ac:dyDescent="0.25">
      <c r="A62" s="25"/>
      <c r="B62" s="16"/>
      <c r="C62" s="16"/>
      <c r="D62" s="16"/>
      <c r="E62" s="131"/>
    </row>
    <row r="63" spans="1:5" x14ac:dyDescent="0.25"/>
    <row r="64" spans="1:5" x14ac:dyDescent="0.25"/>
    <row r="65" spans="1:5" x14ac:dyDescent="0.25"/>
    <row r="66" spans="1:5" x14ac:dyDescent="0.25"/>
    <row r="67" spans="1:5" x14ac:dyDescent="0.25"/>
    <row r="68" spans="1:5" x14ac:dyDescent="0.25"/>
    <row r="69" spans="1:5" x14ac:dyDescent="0.25"/>
    <row r="70" spans="1:5" hidden="1" x14ac:dyDescent="0.25">
      <c r="A70" s="25"/>
      <c r="B70" s="16"/>
      <c r="C70" s="16"/>
      <c r="D70" s="16"/>
      <c r="E70" s="131"/>
    </row>
    <row r="71" spans="1:5" hidden="1" x14ac:dyDescent="0.25">
      <c r="A71" s="25"/>
      <c r="B71" s="16"/>
      <c r="C71" s="16"/>
      <c r="D71" s="16"/>
      <c r="E71" s="131"/>
    </row>
    <row r="72" spans="1:5" hidden="1" x14ac:dyDescent="0.25">
      <c r="A72" s="25"/>
      <c r="B72" s="16"/>
      <c r="C72" s="16"/>
      <c r="D72" s="16"/>
      <c r="E72" s="131"/>
    </row>
    <row r="73" spans="1:5" hidden="1" x14ac:dyDescent="0.25">
      <c r="A73" s="25"/>
      <c r="B73" s="16"/>
      <c r="C73" s="16"/>
      <c r="D73" s="16"/>
      <c r="E73" s="131"/>
    </row>
    <row r="74" spans="1:5" hidden="1" x14ac:dyDescent="0.25">
      <c r="A74" s="25"/>
      <c r="B74" s="16"/>
      <c r="C74" s="16"/>
      <c r="D74" s="16"/>
      <c r="E74" s="131"/>
    </row>
    <row r="75" spans="1:5" x14ac:dyDescent="0.25"/>
    <row r="76" spans="1:5" x14ac:dyDescent="0.25"/>
    <row r="77" spans="1:5" x14ac:dyDescent="0.25"/>
    <row r="78" spans="1:5" x14ac:dyDescent="0.25"/>
    <row r="79" spans="1:5" x14ac:dyDescent="0.25"/>
    <row r="80" spans="1:5"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sheetData>
  <sheetProtection formatCells="0" formatRows="0" insertColumns="0" insertRows="0" deleteRows="0"/>
  <mergeCells count="15">
    <mergeCell ref="B7:E7"/>
    <mergeCell ref="B5:E5"/>
    <mergeCell ref="D49:E49"/>
    <mergeCell ref="A1:E1"/>
    <mergeCell ref="A16:E16"/>
    <mergeCell ref="A45:E45"/>
    <mergeCell ref="B2:E2"/>
    <mergeCell ref="B3:E3"/>
    <mergeCell ref="B4:E4"/>
    <mergeCell ref="A8:E8"/>
    <mergeCell ref="A9:E9"/>
    <mergeCell ref="B6:E6"/>
    <mergeCell ref="D14:E14"/>
    <mergeCell ref="D43:E43"/>
    <mergeCell ref="A10:E10"/>
  </mergeCells>
  <dataValidations xWindow="281" yWindow="883"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48 A12:A13 A42"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46 A11 A17"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47"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8" fitToHeight="0" orientation="landscape" r:id="rId1"/>
  <headerFooter alignWithMargins="0">
    <oddFooter>&amp;LCE Expense Disclosure Workbook 2018&amp;C_x000D_&amp;1#&amp;"Calibri"&amp;10&amp;K000000 [IN-CONFIDENCE:RELEASE EXTERNAL]&amp;RWorksheet - Travel</oddFooter>
  </headerFooter>
  <rowBreaks count="1" manualBreakCount="1">
    <brk id="26" max="4" man="1"/>
  </rowBreaks>
  <legacyDrawing r:id="rId2"/>
  <extLst>
    <ext xmlns:x14="http://schemas.microsoft.com/office/spreadsheetml/2009/9/main" uri="{CCE6A557-97BC-4b89-ADB6-D9C93CAAB3DF}">
      <x14:dataValidations xmlns:xm="http://schemas.microsoft.com/office/excel/2006/main" xWindow="281" yWindow="883"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B42 B12:B13 B48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zoomScaleNormal="100" workbookViewId="0">
      <selection activeCell="C23" sqref="C23"/>
    </sheetView>
  </sheetViews>
  <sheetFormatPr defaultColWidth="0" defaultRowHeight="12.5" zeroHeight="1" x14ac:dyDescent="0.25"/>
  <cols>
    <col min="1" max="1" width="35.7265625" customWidth="1"/>
    <col min="2" max="2" width="14.26953125" customWidth="1"/>
    <col min="3" max="3" width="71.453125" customWidth="1"/>
    <col min="4" max="4" width="50" customWidth="1"/>
    <col min="5" max="5" width="21.453125" customWidth="1"/>
    <col min="6" max="6" width="39.26953125" customWidth="1"/>
    <col min="7" max="10" width="9.1796875" hidden="1" customWidth="1"/>
    <col min="11" max="13" width="0" hidden="1" customWidth="1"/>
  </cols>
  <sheetData>
    <row r="1" spans="1:6" ht="26.25" customHeight="1" x14ac:dyDescent="0.25">
      <c r="A1" s="159" t="s">
        <v>113</v>
      </c>
      <c r="B1" s="159"/>
      <c r="C1" s="159"/>
      <c r="D1" s="159"/>
      <c r="E1" s="159"/>
    </row>
    <row r="2" spans="1:6" ht="21" customHeight="1" x14ac:dyDescent="0.25">
      <c r="A2" s="2" t="s">
        <v>114</v>
      </c>
      <c r="B2" s="157" t="str">
        <f>'Summary and sign-off'!B2:F2</f>
        <v xml:space="preserve">Ministry of Housing and Urban Development </v>
      </c>
      <c r="C2" s="157"/>
      <c r="D2" s="157"/>
      <c r="E2" s="157"/>
    </row>
    <row r="3" spans="1:6" ht="31" x14ac:dyDescent="0.25">
      <c r="A3" s="2" t="s">
        <v>115</v>
      </c>
      <c r="B3" s="157" t="str">
        <f>'Summary and sign-off'!B3:F3</f>
        <v>Andrew Crisp</v>
      </c>
      <c r="C3" s="157"/>
      <c r="D3" s="157"/>
      <c r="E3" s="157"/>
    </row>
    <row r="4" spans="1:6" ht="21" customHeight="1" x14ac:dyDescent="0.25">
      <c r="A4" s="2" t="s">
        <v>116</v>
      </c>
      <c r="B4" s="157">
        <f>'Summary and sign-off'!B4:F4</f>
        <v>45474</v>
      </c>
      <c r="C4" s="157"/>
      <c r="D4" s="157"/>
      <c r="E4" s="157"/>
    </row>
    <row r="5" spans="1:6" ht="21" customHeight="1" x14ac:dyDescent="0.25">
      <c r="A5" s="2" t="s">
        <v>117</v>
      </c>
      <c r="B5" s="157">
        <f>'Summary and sign-off'!B5:F5</f>
        <v>45657</v>
      </c>
      <c r="C5" s="157"/>
      <c r="D5" s="157"/>
      <c r="E5" s="157"/>
    </row>
    <row r="6" spans="1:6" ht="21" customHeight="1" x14ac:dyDescent="0.25">
      <c r="A6" s="2" t="s">
        <v>118</v>
      </c>
      <c r="B6" s="153" t="s">
        <v>83</v>
      </c>
      <c r="C6" s="153"/>
      <c r="D6" s="153"/>
      <c r="E6" s="153"/>
    </row>
    <row r="7" spans="1:6" ht="21" customHeight="1" x14ac:dyDescent="0.25">
      <c r="A7" s="2" t="s">
        <v>57</v>
      </c>
      <c r="B7" s="153" t="s">
        <v>86</v>
      </c>
      <c r="C7" s="153"/>
      <c r="D7" s="153"/>
      <c r="E7" s="153"/>
    </row>
    <row r="8" spans="1:6" ht="35.25" customHeight="1" x14ac:dyDescent="0.35">
      <c r="A8" s="168" t="s">
        <v>173</v>
      </c>
      <c r="B8" s="168"/>
      <c r="C8" s="169"/>
      <c r="D8" s="169"/>
      <c r="E8" s="169"/>
      <c r="F8" s="26"/>
    </row>
    <row r="9" spans="1:6" ht="35.25" customHeight="1" x14ac:dyDescent="0.35">
      <c r="A9" s="166" t="s">
        <v>174</v>
      </c>
      <c r="B9" s="167"/>
      <c r="C9" s="167"/>
      <c r="D9" s="167"/>
      <c r="E9" s="167"/>
      <c r="F9" s="26"/>
    </row>
    <row r="10" spans="1:6" ht="27" customHeight="1" x14ac:dyDescent="0.25">
      <c r="A10" s="23" t="s">
        <v>175</v>
      </c>
      <c r="B10" s="23" t="s">
        <v>65</v>
      </c>
      <c r="C10" s="23" t="s">
        <v>176</v>
      </c>
      <c r="D10" s="23" t="s">
        <v>177</v>
      </c>
      <c r="E10" s="23" t="s">
        <v>126</v>
      </c>
      <c r="F10" s="19"/>
    </row>
    <row r="11" spans="1:6" s="1" customFormat="1" ht="13" x14ac:dyDescent="0.25">
      <c r="A11" s="151" t="s">
        <v>178</v>
      </c>
      <c r="B11" s="111"/>
      <c r="C11" s="113"/>
      <c r="D11" s="113"/>
      <c r="E11" s="114"/>
    </row>
    <row r="12" spans="1:6" s="1" customFormat="1" ht="11.25" hidden="1" customHeight="1" x14ac:dyDescent="0.25">
      <c r="A12" s="95"/>
      <c r="B12" s="93"/>
      <c r="C12" s="96"/>
      <c r="D12" s="96"/>
      <c r="E12" s="97"/>
    </row>
    <row r="13" spans="1:6" ht="34.5" customHeight="1" x14ac:dyDescent="0.25">
      <c r="A13" s="51" t="s">
        <v>179</v>
      </c>
      <c r="B13" s="60">
        <f>SUM(B11:B12)</f>
        <v>0</v>
      </c>
      <c r="C13" s="68" t="str">
        <f>IF(SUBTOTAL(3,B11:B12)=SUBTOTAL(103,B11:B12),'Summary and sign-off'!$A$48,'Summary and sign-off'!$A$49)</f>
        <v>Check - there are no hidden rows with data</v>
      </c>
      <c r="D13" s="158" t="str">
        <f>IF('Summary and sign-off'!F58='Summary and sign-off'!F54,'Summary and sign-off'!A51,'Summary and sign-off'!A50)</f>
        <v>Check - each entry provides sufficient information</v>
      </c>
      <c r="E13" s="158"/>
      <c r="F13" s="1"/>
    </row>
    <row r="14" spans="1:6" ht="13" x14ac:dyDescent="0.3">
      <c r="A14" s="17"/>
      <c r="B14" s="16"/>
      <c r="C14" s="16"/>
      <c r="D14" s="16"/>
      <c r="E14" s="16"/>
    </row>
    <row r="15" spans="1:6" ht="13" x14ac:dyDescent="0.3">
      <c r="A15" s="17" t="s">
        <v>76</v>
      </c>
      <c r="B15" s="18"/>
      <c r="C15" s="16"/>
      <c r="D15" s="16"/>
      <c r="E15" s="16"/>
    </row>
    <row r="16" spans="1:6" ht="12.75" customHeight="1" x14ac:dyDescent="0.25">
      <c r="A16" s="19" t="s">
        <v>180</v>
      </c>
      <c r="B16" s="19"/>
      <c r="C16" s="19"/>
      <c r="D16" s="19"/>
      <c r="E16" s="19"/>
    </row>
    <row r="17" spans="1:6" x14ac:dyDescent="0.25">
      <c r="A17" s="19" t="s">
        <v>181</v>
      </c>
      <c r="B17" s="19"/>
      <c r="C17" s="27"/>
      <c r="D17" s="27"/>
      <c r="E17" s="27"/>
    </row>
    <row r="18" spans="1:6" ht="13" x14ac:dyDescent="0.3">
      <c r="A18" s="19" t="s">
        <v>82</v>
      </c>
      <c r="B18" s="18"/>
      <c r="C18" s="16"/>
      <c r="D18" s="16"/>
      <c r="E18" s="16"/>
      <c r="F18" s="16"/>
    </row>
    <row r="19" spans="1:6" x14ac:dyDescent="0.25">
      <c r="A19" s="19" t="s">
        <v>182</v>
      </c>
      <c r="B19" s="19"/>
      <c r="C19" s="27"/>
      <c r="D19" s="27"/>
      <c r="E19" s="27"/>
    </row>
    <row r="20" spans="1:6" ht="12.75" customHeight="1" x14ac:dyDescent="0.25">
      <c r="A20" s="19" t="s">
        <v>183</v>
      </c>
      <c r="B20" s="19"/>
      <c r="C20" s="21"/>
      <c r="D20" s="21"/>
      <c r="E20" s="21"/>
    </row>
    <row r="21" spans="1:6" x14ac:dyDescent="0.25">
      <c r="A21" s="16"/>
      <c r="B21" s="16"/>
      <c r="C21" s="16"/>
      <c r="D21" s="16"/>
      <c r="E21" s="16"/>
    </row>
    <row r="22" spans="1:6" x14ac:dyDescent="0.25"/>
    <row r="23" spans="1:6" x14ac:dyDescent="0.25"/>
    <row r="24" spans="1:6" x14ac:dyDescent="0.25"/>
    <row r="25" spans="1:6" x14ac:dyDescent="0.25"/>
    <row r="26" spans="1:6" x14ac:dyDescent="0.25"/>
    <row r="27" spans="1:6" x14ac:dyDescent="0.25"/>
    <row r="28" spans="1:6" x14ac:dyDescent="0.25"/>
    <row r="29" spans="1:6" x14ac:dyDescent="0.25"/>
    <row r="30" spans="1:6" x14ac:dyDescent="0.25"/>
    <row r="31" spans="1:6" x14ac:dyDescent="0.25"/>
    <row r="32" spans="1:6" x14ac:dyDescent="0.25"/>
    <row r="33" x14ac:dyDescent="0.25"/>
  </sheetData>
  <sheetProtection sheet="1" formatCells="0" insertRows="0" deleteRows="0"/>
  <mergeCells count="10">
    <mergeCell ref="D13:E13"/>
    <mergeCell ref="B6:E6"/>
    <mergeCell ref="B5:E5"/>
    <mergeCell ref="A1:E1"/>
    <mergeCell ref="A9:E9"/>
    <mergeCell ref="B2:E2"/>
    <mergeCell ref="B3:E3"/>
    <mergeCell ref="B4:E4"/>
    <mergeCell ref="A8:E8"/>
    <mergeCell ref="B7:E7"/>
  </mergeCells>
  <dataValidations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12"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2018&amp;C_x000D_&amp;1#&amp;"Calibri"&amp;10&amp;K000000 [IN-CONFIDENCE:RELEASE EXTERNAL]&amp;RWorksheet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B11:B12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55"/>
  <sheetViews>
    <sheetView zoomScaleNormal="100" workbookViewId="0">
      <selection activeCell="D38" sqref="D38"/>
    </sheetView>
  </sheetViews>
  <sheetFormatPr defaultColWidth="0" defaultRowHeight="12.5" zeroHeight="1" x14ac:dyDescent="0.25"/>
  <cols>
    <col min="1" max="1" width="35.7265625" customWidth="1"/>
    <col min="2" max="2" width="14.26953125" customWidth="1"/>
    <col min="3" max="3" width="71.453125" customWidth="1"/>
    <col min="4" max="4" width="50" customWidth="1"/>
    <col min="5" max="5" width="21.453125" customWidth="1"/>
    <col min="6" max="6" width="36.81640625" customWidth="1"/>
    <col min="7" max="10" width="9.1796875" hidden="1" customWidth="1"/>
    <col min="11" max="13" width="0" hidden="1" customWidth="1"/>
    <col min="14" max="16384" width="9.1796875" hidden="1"/>
  </cols>
  <sheetData>
    <row r="1" spans="1:6" ht="26.25" customHeight="1" x14ac:dyDescent="0.25">
      <c r="A1" s="159" t="s">
        <v>113</v>
      </c>
      <c r="B1" s="159"/>
      <c r="C1" s="159"/>
      <c r="D1" s="159"/>
      <c r="E1" s="159"/>
    </row>
    <row r="2" spans="1:6" ht="21" customHeight="1" x14ac:dyDescent="0.25">
      <c r="A2" s="2" t="s">
        <v>114</v>
      </c>
      <c r="B2" s="157" t="str">
        <f>'Summary and sign-off'!B2:F2</f>
        <v xml:space="preserve">Ministry of Housing and Urban Development </v>
      </c>
      <c r="C2" s="157"/>
      <c r="D2" s="157"/>
      <c r="E2" s="157"/>
    </row>
    <row r="3" spans="1:6" ht="31" x14ac:dyDescent="0.25">
      <c r="A3" s="2" t="s">
        <v>184</v>
      </c>
      <c r="B3" s="157" t="str">
        <f>'Summary and sign-off'!B3:F3</f>
        <v>Andrew Crisp</v>
      </c>
      <c r="C3" s="157"/>
      <c r="D3" s="157"/>
      <c r="E3" s="157"/>
    </row>
    <row r="4" spans="1:6" ht="21" customHeight="1" x14ac:dyDescent="0.25">
      <c r="A4" s="2" t="s">
        <v>116</v>
      </c>
      <c r="B4" s="157">
        <v>45474</v>
      </c>
      <c r="C4" s="157"/>
      <c r="D4" s="157"/>
      <c r="E4" s="157"/>
    </row>
    <row r="5" spans="1:6" ht="21" customHeight="1" x14ac:dyDescent="0.25">
      <c r="A5" s="2" t="s">
        <v>117</v>
      </c>
      <c r="B5" s="157">
        <v>45657</v>
      </c>
      <c r="C5" s="157"/>
      <c r="D5" s="157"/>
      <c r="E5" s="157"/>
    </row>
    <row r="6" spans="1:6" ht="21" customHeight="1" x14ac:dyDescent="0.25">
      <c r="A6" s="2" t="s">
        <v>118</v>
      </c>
      <c r="B6" s="153" t="s">
        <v>83</v>
      </c>
      <c r="C6" s="153"/>
      <c r="D6" s="153"/>
      <c r="E6" s="153"/>
      <c r="F6" s="22"/>
    </row>
    <row r="7" spans="1:6" ht="21" customHeight="1" x14ac:dyDescent="0.25">
      <c r="A7" s="2" t="s">
        <v>57</v>
      </c>
      <c r="B7" s="153" t="s">
        <v>86</v>
      </c>
      <c r="C7" s="153"/>
      <c r="D7" s="153"/>
      <c r="E7" s="153"/>
      <c r="F7" s="22"/>
    </row>
    <row r="8" spans="1:6" ht="35.25" customHeight="1" x14ac:dyDescent="0.25">
      <c r="A8" s="162" t="s">
        <v>185</v>
      </c>
      <c r="B8" s="162"/>
      <c r="C8" s="169"/>
      <c r="D8" s="169"/>
      <c r="E8" s="169"/>
    </row>
    <row r="9" spans="1:6" ht="35.25" customHeight="1" x14ac:dyDescent="0.25">
      <c r="A9" s="170" t="s">
        <v>186</v>
      </c>
      <c r="B9" s="171"/>
      <c r="C9" s="171"/>
      <c r="D9" s="171"/>
      <c r="E9" s="171"/>
    </row>
    <row r="10" spans="1:6" ht="27" customHeight="1" x14ac:dyDescent="0.25">
      <c r="A10" s="23" t="s">
        <v>122</v>
      </c>
      <c r="B10" s="23" t="s">
        <v>65</v>
      </c>
      <c r="C10" s="23" t="s">
        <v>187</v>
      </c>
      <c r="D10" s="23" t="s">
        <v>188</v>
      </c>
      <c r="E10" s="23" t="s">
        <v>126</v>
      </c>
      <c r="F10" s="19"/>
    </row>
    <row r="11" spans="1:6" s="1" customFormat="1" hidden="1" x14ac:dyDescent="0.25">
      <c r="A11" s="95"/>
      <c r="B11" s="93"/>
      <c r="C11" s="96"/>
      <c r="D11" s="96"/>
      <c r="E11" s="97"/>
    </row>
    <row r="12" spans="1:6" s="1" customFormat="1" x14ac:dyDescent="0.25">
      <c r="A12" s="124">
        <v>45474</v>
      </c>
      <c r="B12" s="117">
        <v>912.5</v>
      </c>
      <c r="C12" s="116" t="s">
        <v>222</v>
      </c>
      <c r="D12" s="112" t="s">
        <v>189</v>
      </c>
      <c r="E12" s="114" t="s">
        <v>136</v>
      </c>
    </row>
    <row r="13" spans="1:6" s="1" customFormat="1" x14ac:dyDescent="0.25">
      <c r="A13" s="124">
        <v>45479</v>
      </c>
      <c r="B13" s="138">
        <v>63.1</v>
      </c>
      <c r="C13" s="113" t="s">
        <v>190</v>
      </c>
      <c r="D13" s="113" t="s">
        <v>191</v>
      </c>
      <c r="E13" s="114" t="s">
        <v>136</v>
      </c>
      <c r="F13" s="127"/>
    </row>
    <row r="14" spans="1:6" s="1" customFormat="1" x14ac:dyDescent="0.25">
      <c r="A14" s="124">
        <v>45510</v>
      </c>
      <c r="B14" s="138">
        <v>22.36</v>
      </c>
      <c r="C14" s="113" t="s">
        <v>190</v>
      </c>
      <c r="D14" s="113" t="s">
        <v>192</v>
      </c>
      <c r="E14" s="114" t="s">
        <v>136</v>
      </c>
      <c r="F14" s="127"/>
    </row>
    <row r="15" spans="1:6" s="1" customFormat="1" x14ac:dyDescent="0.25">
      <c r="A15" s="124">
        <v>45541</v>
      </c>
      <c r="B15" s="138">
        <v>47.6</v>
      </c>
      <c r="C15" s="113" t="s">
        <v>190</v>
      </c>
      <c r="D15" s="113" t="s">
        <v>193</v>
      </c>
      <c r="E15" s="114" t="s">
        <v>136</v>
      </c>
      <c r="F15" s="127"/>
    </row>
    <row r="16" spans="1:6" s="1" customFormat="1" x14ac:dyDescent="0.25">
      <c r="A16" s="124">
        <v>45571</v>
      </c>
      <c r="B16" s="138">
        <v>47.07</v>
      </c>
      <c r="C16" s="113" t="s">
        <v>190</v>
      </c>
      <c r="D16" s="113" t="s">
        <v>194</v>
      </c>
      <c r="E16" s="114" t="s">
        <v>136</v>
      </c>
      <c r="F16" s="127"/>
    </row>
    <row r="17" spans="1:6" s="1" customFormat="1" x14ac:dyDescent="0.25">
      <c r="A17" s="124">
        <v>45602</v>
      </c>
      <c r="B17" s="117">
        <v>46.01</v>
      </c>
      <c r="C17" s="113" t="s">
        <v>190</v>
      </c>
      <c r="D17" s="113" t="s">
        <v>195</v>
      </c>
      <c r="E17" s="114" t="s">
        <v>136</v>
      </c>
      <c r="F17" s="127"/>
    </row>
    <row r="18" spans="1:6" s="1" customFormat="1" x14ac:dyDescent="0.25">
      <c r="A18" s="124">
        <v>45632</v>
      </c>
      <c r="B18" s="117">
        <v>44.24</v>
      </c>
      <c r="C18" s="113" t="s">
        <v>190</v>
      </c>
      <c r="D18" s="113" t="s">
        <v>196</v>
      </c>
      <c r="E18" s="114" t="s">
        <v>136</v>
      </c>
      <c r="F18" s="127"/>
    </row>
    <row r="19" spans="1:6" s="1" customFormat="1" x14ac:dyDescent="0.25">
      <c r="A19" s="93"/>
      <c r="B19" s="93"/>
      <c r="C19" s="96"/>
      <c r="D19" s="96"/>
      <c r="E19" s="97"/>
    </row>
    <row r="20" spans="1:6" ht="34.5" customHeight="1" x14ac:dyDescent="0.25">
      <c r="A20" s="95"/>
      <c r="B20" s="60">
        <f>SUM(B11:B19)</f>
        <v>1182.8799999999999</v>
      </c>
      <c r="C20" s="68" t="str">
        <f>IF(SUBTOTAL(3,B11:B19)=SUBTOTAL(103,B11:B19),'Summary and sign-off'!$A$48,'Summary and sign-off'!$A$49)</f>
        <v>Check - there are no hidden rows with data</v>
      </c>
      <c r="D20" s="158" t="str">
        <f>IF('Summary and sign-off'!F59='Summary and sign-off'!F54,'Summary and sign-off'!A51,'Summary and sign-off'!A50)</f>
        <v>Check - each entry provides sufficient information</v>
      </c>
      <c r="E20" s="158"/>
    </row>
    <row r="21" spans="1:6" ht="14.15" customHeight="1" x14ac:dyDescent="0.25">
      <c r="A21" s="51" t="s">
        <v>197</v>
      </c>
      <c r="B21" s="16"/>
      <c r="C21" s="16"/>
      <c r="D21" s="16"/>
      <c r="E21" s="16"/>
    </row>
    <row r="22" spans="1:6" x14ac:dyDescent="0.25">
      <c r="B22" s="16"/>
      <c r="C22" s="16"/>
      <c r="D22" s="16"/>
      <c r="E22" s="16"/>
    </row>
    <row r="23" spans="1:6" ht="12.65" customHeight="1" x14ac:dyDescent="0.3">
      <c r="A23" s="17" t="s">
        <v>198</v>
      </c>
      <c r="B23" s="16"/>
      <c r="C23" s="16"/>
      <c r="D23" s="16"/>
      <c r="E23" s="16"/>
    </row>
    <row r="24" spans="1:6" ht="13" x14ac:dyDescent="0.3">
      <c r="A24" s="19" t="s">
        <v>167</v>
      </c>
      <c r="B24" s="18"/>
      <c r="C24" s="16"/>
      <c r="D24" s="16"/>
      <c r="E24" s="16"/>
      <c r="F24" s="16"/>
    </row>
    <row r="25" spans="1:6" x14ac:dyDescent="0.25">
      <c r="A25" s="19" t="s">
        <v>82</v>
      </c>
      <c r="C25" s="16"/>
      <c r="D25" s="16"/>
      <c r="E25" s="16"/>
      <c r="F25" s="16"/>
    </row>
    <row r="26" spans="1:6" ht="12.75" customHeight="1" x14ac:dyDescent="0.25">
      <c r="A26" s="19" t="s">
        <v>182</v>
      </c>
      <c r="B26" s="24"/>
      <c r="C26" s="21"/>
      <c r="D26" s="21"/>
      <c r="E26" s="21"/>
      <c r="F26" s="21"/>
    </row>
    <row r="27" spans="1:6" x14ac:dyDescent="0.25">
      <c r="A27" s="19" t="s">
        <v>183</v>
      </c>
      <c r="B27" s="25"/>
      <c r="C27" s="16"/>
      <c r="D27" s="16"/>
      <c r="E27" s="16"/>
    </row>
    <row r="28" spans="1:6" hidden="1" x14ac:dyDescent="0.25">
      <c r="B28" s="16"/>
      <c r="C28" s="16"/>
      <c r="D28" s="16"/>
    </row>
    <row r="29" spans="1:6" ht="12.75" hidden="1" customHeight="1" x14ac:dyDescent="0.25">
      <c r="A29" s="16"/>
    </row>
    <row r="30" spans="1:6" hidden="1" x14ac:dyDescent="0.25">
      <c r="B30" s="16"/>
      <c r="C30" s="16"/>
      <c r="D30" s="16"/>
      <c r="E30" s="16"/>
    </row>
    <row r="31" spans="1:6" hidden="1" x14ac:dyDescent="0.25">
      <c r="A31" s="16"/>
      <c r="B31" s="16"/>
      <c r="C31" s="16"/>
      <c r="D31" s="16"/>
      <c r="E31" s="16"/>
    </row>
    <row r="32" spans="1:6" hidden="1" x14ac:dyDescent="0.25">
      <c r="A32" s="16"/>
      <c r="B32" s="16"/>
      <c r="C32" s="16"/>
      <c r="D32" s="16"/>
      <c r="E32" s="16"/>
    </row>
    <row r="33" spans="1:5" hidden="1" x14ac:dyDescent="0.25">
      <c r="A33" s="16"/>
      <c r="B33" s="16"/>
      <c r="C33" s="16"/>
      <c r="D33" s="16"/>
      <c r="E33" s="16"/>
    </row>
    <row r="34" spans="1:5" hidden="1" x14ac:dyDescent="0.25">
      <c r="A34" s="16"/>
      <c r="B34" s="16"/>
      <c r="C34" s="16"/>
      <c r="D34" s="16"/>
      <c r="E34" s="16"/>
    </row>
    <row r="35" spans="1:5" x14ac:dyDescent="0.25">
      <c r="A35" s="16"/>
    </row>
    <row r="36" spans="1:5" x14ac:dyDescent="0.25"/>
    <row r="37" spans="1:5" x14ac:dyDescent="0.25"/>
    <row r="38" spans="1:5" x14ac:dyDescent="0.25"/>
    <row r="39" spans="1:5" x14ac:dyDescent="0.25"/>
    <row r="40" spans="1:5" x14ac:dyDescent="0.25"/>
    <row r="41" spans="1:5" x14ac:dyDescent="0.25"/>
    <row r="42" spans="1:5" x14ac:dyDescent="0.25"/>
    <row r="43" spans="1:5" x14ac:dyDescent="0.25"/>
    <row r="44" spans="1:5" x14ac:dyDescent="0.25"/>
    <row r="45" spans="1:5" x14ac:dyDescent="0.25"/>
    <row r="46" spans="1:5" x14ac:dyDescent="0.25"/>
    <row r="47" spans="1:5" x14ac:dyDescent="0.25"/>
    <row r="48" spans="1:5" x14ac:dyDescent="0.25"/>
    <row r="49" x14ac:dyDescent="0.25"/>
    <row r="50" x14ac:dyDescent="0.25"/>
    <row r="51" x14ac:dyDescent="0.25"/>
    <row r="52" x14ac:dyDescent="0.25"/>
    <row r="53" x14ac:dyDescent="0.25"/>
    <row r="54" x14ac:dyDescent="0.25"/>
    <row r="55" x14ac:dyDescent="0.25"/>
  </sheetData>
  <sheetProtection formatCells="0" insertRows="0" deleteRows="0"/>
  <mergeCells count="10">
    <mergeCell ref="D20:E20"/>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0"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13 A15:A19"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2018&amp;C_x000D_&amp;1#&amp;"Calibri"&amp;10&amp;K000000 [IN-CONFIDENCE:RELEASE EXTERNAL]&amp;RWorksheet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zoomScaleNormal="100" workbookViewId="0">
      <selection activeCell="B3" sqref="B3:F3"/>
    </sheetView>
  </sheetViews>
  <sheetFormatPr defaultColWidth="0" defaultRowHeight="12.5" zeroHeight="1" x14ac:dyDescent="0.25"/>
  <cols>
    <col min="1" max="1" width="35.7265625" customWidth="1"/>
    <col min="2" max="2" width="46.81640625" customWidth="1"/>
    <col min="3" max="3" width="22.1796875" customWidth="1"/>
    <col min="4" max="4" width="25.453125" customWidth="1"/>
    <col min="5" max="6" width="35.7265625" customWidth="1"/>
    <col min="7" max="7" width="38" customWidth="1"/>
    <col min="8" max="10" width="9.1796875" hidden="1" customWidth="1"/>
    <col min="11" max="15" width="0" hidden="1" customWidth="1"/>
  </cols>
  <sheetData>
    <row r="1" spans="1:7" ht="26.25" customHeight="1" x14ac:dyDescent="0.25">
      <c r="A1" s="159" t="s">
        <v>199</v>
      </c>
      <c r="B1" s="159"/>
      <c r="C1" s="159"/>
      <c r="D1" s="159"/>
      <c r="E1" s="159"/>
      <c r="F1" s="159"/>
    </row>
    <row r="2" spans="1:7" ht="21" customHeight="1" x14ac:dyDescent="0.25">
      <c r="A2" s="2" t="s">
        <v>114</v>
      </c>
      <c r="B2" s="157" t="str">
        <f>'Summary and sign-off'!B2:F2</f>
        <v xml:space="preserve">Ministry of Housing and Urban Development </v>
      </c>
      <c r="C2" s="157"/>
      <c r="D2" s="157"/>
      <c r="E2" s="157"/>
      <c r="F2" s="157"/>
    </row>
    <row r="3" spans="1:7" ht="31" x14ac:dyDescent="0.25">
      <c r="A3" s="2" t="s">
        <v>115</v>
      </c>
      <c r="B3" s="157" t="str">
        <f>'Summary and sign-off'!B3:F3</f>
        <v>Andrew Crisp</v>
      </c>
      <c r="C3" s="157"/>
      <c r="D3" s="157"/>
      <c r="E3" s="157"/>
      <c r="F3" s="157"/>
    </row>
    <row r="4" spans="1:7" ht="21" customHeight="1" x14ac:dyDescent="0.25">
      <c r="A4" s="2" t="s">
        <v>116</v>
      </c>
      <c r="B4" s="157">
        <v>45474</v>
      </c>
      <c r="C4" s="157"/>
      <c r="D4" s="157"/>
      <c r="E4" s="157"/>
      <c r="F4" s="157"/>
    </row>
    <row r="5" spans="1:7" ht="21" customHeight="1" x14ac:dyDescent="0.25">
      <c r="A5" s="2" t="s">
        <v>117</v>
      </c>
      <c r="B5" s="157">
        <v>45657</v>
      </c>
      <c r="C5" s="157"/>
      <c r="D5" s="157"/>
      <c r="E5" s="157"/>
      <c r="F5" s="157"/>
    </row>
    <row r="6" spans="1:7" ht="21" customHeight="1" x14ac:dyDescent="0.25">
      <c r="A6" s="2" t="s">
        <v>200</v>
      </c>
      <c r="B6" s="153" t="s">
        <v>83</v>
      </c>
      <c r="C6" s="153"/>
      <c r="D6" s="153"/>
      <c r="E6" s="153"/>
      <c r="F6" s="153"/>
    </row>
    <row r="7" spans="1:7" ht="21" customHeight="1" x14ac:dyDescent="0.25">
      <c r="A7" s="2" t="s">
        <v>57</v>
      </c>
      <c r="B7" s="153" t="s">
        <v>86</v>
      </c>
      <c r="C7" s="153"/>
      <c r="D7" s="153"/>
      <c r="E7" s="153"/>
      <c r="F7" s="153"/>
    </row>
    <row r="8" spans="1:7" ht="36" customHeight="1" x14ac:dyDescent="0.25">
      <c r="A8" s="162" t="s">
        <v>201</v>
      </c>
      <c r="B8" s="162"/>
      <c r="C8" s="162"/>
      <c r="D8" s="162"/>
      <c r="E8" s="162"/>
      <c r="F8" s="162"/>
    </row>
    <row r="9" spans="1:7" ht="36" customHeight="1" x14ac:dyDescent="0.25">
      <c r="A9" s="170" t="s">
        <v>202</v>
      </c>
      <c r="B9" s="171"/>
      <c r="C9" s="171"/>
      <c r="D9" s="171"/>
      <c r="E9" s="171"/>
      <c r="F9" s="171"/>
    </row>
    <row r="10" spans="1:7" ht="39" customHeight="1" x14ac:dyDescent="0.25">
      <c r="A10" s="23" t="s">
        <v>122</v>
      </c>
      <c r="B10" s="106" t="s">
        <v>203</v>
      </c>
      <c r="C10" s="106" t="s">
        <v>204</v>
      </c>
      <c r="D10" s="106" t="s">
        <v>205</v>
      </c>
      <c r="E10" s="106" t="s">
        <v>206</v>
      </c>
      <c r="F10" s="106" t="s">
        <v>207</v>
      </c>
    </row>
    <row r="11" spans="1:7" s="1" customFormat="1" ht="25" x14ac:dyDescent="0.25">
      <c r="A11" s="124">
        <v>45637</v>
      </c>
      <c r="B11" s="149" t="s">
        <v>208</v>
      </c>
      <c r="C11" s="116" t="s">
        <v>100</v>
      </c>
      <c r="D11" s="115" t="s">
        <v>209</v>
      </c>
      <c r="E11" s="150" t="s">
        <v>95</v>
      </c>
      <c r="F11" s="148" t="s">
        <v>210</v>
      </c>
    </row>
    <row r="12" spans="1:7" s="1" customFormat="1" ht="25" x14ac:dyDescent="0.25">
      <c r="A12" s="124">
        <v>45637</v>
      </c>
      <c r="B12" s="149" t="s">
        <v>211</v>
      </c>
      <c r="C12" s="116" t="s">
        <v>100</v>
      </c>
      <c r="D12" s="115" t="s">
        <v>209</v>
      </c>
      <c r="E12" s="123" t="s">
        <v>95</v>
      </c>
      <c r="F12" s="148" t="s">
        <v>210</v>
      </c>
    </row>
    <row r="13" spans="1:7" s="1" customFormat="1" ht="25" x14ac:dyDescent="0.25">
      <c r="A13" s="124">
        <v>45637</v>
      </c>
      <c r="B13" s="115" t="s">
        <v>212</v>
      </c>
      <c r="C13" s="116" t="s">
        <v>100</v>
      </c>
      <c r="D13" s="115" t="s">
        <v>209</v>
      </c>
      <c r="E13" s="123" t="s">
        <v>96</v>
      </c>
      <c r="F13" s="148" t="s">
        <v>210</v>
      </c>
    </row>
    <row r="14" spans="1:7" s="1" customFormat="1" x14ac:dyDescent="0.25">
      <c r="A14" s="124">
        <v>45646</v>
      </c>
      <c r="B14" s="115" t="s">
        <v>213</v>
      </c>
      <c r="C14" s="116" t="s">
        <v>100</v>
      </c>
      <c r="D14" s="115" t="s">
        <v>214</v>
      </c>
      <c r="E14" s="123" t="s">
        <v>95</v>
      </c>
      <c r="F14" s="118"/>
    </row>
    <row r="15" spans="1:7" s="1" customFormat="1" x14ac:dyDescent="0.25">
      <c r="A15" s="92"/>
      <c r="B15" s="96"/>
      <c r="C15" s="98"/>
      <c r="D15" s="96"/>
      <c r="E15" s="99"/>
      <c r="F15" s="97"/>
    </row>
    <row r="16" spans="1:7" ht="34.5" customHeight="1" x14ac:dyDescent="0.25">
      <c r="A16" s="107" t="s">
        <v>215</v>
      </c>
      <c r="B16" s="108" t="s">
        <v>216</v>
      </c>
      <c r="C16" s="109">
        <f>C17+C18</f>
        <v>4</v>
      </c>
      <c r="D16" s="110" t="str">
        <f>IF(SUBTOTAL(3,C11:C15)=SUBTOTAL(103,C11:C15),'Summary and sign-off'!$A$48,'Summary and sign-off'!$A$49)</f>
        <v>Check - there are no hidden rows with data</v>
      </c>
      <c r="E16" s="158" t="str">
        <f>IF('Summary and sign-off'!F60='Summary and sign-off'!F54,'Summary and sign-off'!A52,'Summary and sign-off'!A50)</f>
        <v>Check - each entry provides sufficient information</v>
      </c>
      <c r="F16" s="158"/>
      <c r="G16" s="1"/>
    </row>
    <row r="17" spans="1:6" ht="25.5" customHeight="1" x14ac:dyDescent="0.35">
      <c r="A17" s="52"/>
      <c r="B17" s="53" t="s">
        <v>100</v>
      </c>
      <c r="C17" s="54">
        <f>COUNTIF(C11:C15,'Summary and sign-off'!A45)</f>
        <v>4</v>
      </c>
      <c r="D17" s="13"/>
      <c r="E17" s="14"/>
      <c r="F17" s="15"/>
    </row>
    <row r="18" spans="1:6" ht="25.5" customHeight="1" x14ac:dyDescent="0.35">
      <c r="A18" s="52"/>
      <c r="B18" s="53" t="s">
        <v>101</v>
      </c>
      <c r="C18" s="54">
        <f>COUNTIF(C11:C15,'Summary and sign-off'!A46)</f>
        <v>0</v>
      </c>
      <c r="D18" s="13"/>
      <c r="E18" s="14"/>
      <c r="F18" s="15"/>
    </row>
    <row r="19" spans="1:6" ht="13" x14ac:dyDescent="0.3">
      <c r="A19" s="16"/>
      <c r="B19" s="17"/>
      <c r="C19" s="16"/>
      <c r="D19" s="18"/>
      <c r="E19" s="18"/>
      <c r="F19" s="16"/>
    </row>
    <row r="20" spans="1:6" ht="13" x14ac:dyDescent="0.3">
      <c r="A20" s="17" t="s">
        <v>198</v>
      </c>
      <c r="B20" s="17"/>
      <c r="C20" s="17"/>
      <c r="D20" s="17"/>
      <c r="E20" s="17"/>
      <c r="F20" s="17"/>
    </row>
    <row r="21" spans="1:6" ht="12.65" customHeight="1" x14ac:dyDescent="0.25">
      <c r="A21" s="19" t="s">
        <v>167</v>
      </c>
      <c r="B21" s="16"/>
      <c r="C21" s="16"/>
      <c r="D21" s="16"/>
      <c r="E21" s="16"/>
    </row>
    <row r="22" spans="1:6" ht="13" x14ac:dyDescent="0.3">
      <c r="A22" s="19" t="s">
        <v>82</v>
      </c>
      <c r="B22" s="18"/>
      <c r="C22" s="16"/>
      <c r="D22" s="16"/>
      <c r="E22" s="16"/>
      <c r="F22" s="16"/>
    </row>
    <row r="23" spans="1:6" ht="13" x14ac:dyDescent="0.3">
      <c r="A23" s="19" t="s">
        <v>217</v>
      </c>
      <c r="B23" s="20"/>
      <c r="C23" s="20"/>
      <c r="D23" s="20"/>
      <c r="E23" s="20"/>
      <c r="F23" s="20"/>
    </row>
    <row r="24" spans="1:6" ht="12.75" customHeight="1" x14ac:dyDescent="0.25">
      <c r="A24" s="19" t="s">
        <v>218</v>
      </c>
      <c r="B24" s="16"/>
      <c r="C24" s="16"/>
      <c r="D24" s="16"/>
      <c r="E24" s="16"/>
      <c r="F24" s="16"/>
    </row>
    <row r="25" spans="1:6" ht="13" customHeight="1" x14ac:dyDescent="0.25">
      <c r="A25" s="19" t="s">
        <v>219</v>
      </c>
      <c r="B25" s="16"/>
      <c r="C25" s="16"/>
      <c r="D25" s="16"/>
      <c r="E25" s="16"/>
      <c r="F25" s="16"/>
    </row>
    <row r="26" spans="1:6" x14ac:dyDescent="0.25">
      <c r="A26" s="19" t="s">
        <v>220</v>
      </c>
      <c r="C26" s="16"/>
      <c r="D26" s="16"/>
      <c r="E26" s="16"/>
      <c r="F26" s="16"/>
    </row>
    <row r="27" spans="1:6" ht="12.75" customHeight="1" x14ac:dyDescent="0.25">
      <c r="A27" s="19" t="s">
        <v>183</v>
      </c>
      <c r="B27" s="19"/>
      <c r="C27" s="21"/>
      <c r="D27" s="21"/>
      <c r="E27" s="21"/>
      <c r="F27" s="21"/>
    </row>
    <row r="28" spans="1:6" ht="12.75" customHeight="1" x14ac:dyDescent="0.25">
      <c r="A28" s="19"/>
      <c r="B28" s="19"/>
      <c r="C28" s="21"/>
      <c r="D28" s="21"/>
      <c r="E28" s="21"/>
      <c r="F28" s="21"/>
    </row>
    <row r="29" spans="1:6" ht="12.75" hidden="1" customHeight="1" x14ac:dyDescent="0.25">
      <c r="A29" s="19"/>
      <c r="B29" s="19"/>
      <c r="C29" s="21"/>
      <c r="D29" s="21"/>
      <c r="E29" s="21"/>
      <c r="F29" s="21"/>
    </row>
    <row r="30" spans="1:6" x14ac:dyDescent="0.25"/>
    <row r="31" spans="1:6" x14ac:dyDescent="0.25"/>
    <row r="32" spans="1:6" ht="13" hidden="1" x14ac:dyDescent="0.3">
      <c r="A32" s="17"/>
      <c r="B32" s="17"/>
      <c r="C32" s="17"/>
      <c r="D32" s="17"/>
      <c r="E32" s="17"/>
      <c r="F32" s="17"/>
    </row>
    <row r="33" spans="1:6" ht="13" hidden="1" x14ac:dyDescent="0.3">
      <c r="A33" s="17"/>
      <c r="B33" s="17"/>
      <c r="C33" s="17"/>
      <c r="D33" s="17"/>
      <c r="E33" s="17"/>
      <c r="F33" s="17"/>
    </row>
    <row r="34" spans="1:6" ht="13" hidden="1" x14ac:dyDescent="0.3">
      <c r="A34" s="17"/>
      <c r="B34" s="17"/>
      <c r="C34" s="17"/>
      <c r="D34" s="17"/>
      <c r="E34" s="17"/>
      <c r="F34" s="17"/>
    </row>
    <row r="35" spans="1:6" ht="13" hidden="1" x14ac:dyDescent="0.3">
      <c r="A35" s="17"/>
      <c r="B35" s="17"/>
      <c r="C35" s="17"/>
      <c r="D35" s="17"/>
      <c r="E35" s="17"/>
      <c r="F35" s="17"/>
    </row>
    <row r="36" spans="1:6" ht="13" hidden="1" x14ac:dyDescent="0.3">
      <c r="A36" s="17"/>
      <c r="B36" s="17"/>
      <c r="C36" s="17"/>
      <c r="D36" s="17"/>
      <c r="E36" s="17"/>
      <c r="F36" s="17"/>
    </row>
    <row r="37" spans="1:6" x14ac:dyDescent="0.25"/>
    <row r="38" spans="1:6" x14ac:dyDescent="0.25"/>
    <row r="39" spans="1:6" x14ac:dyDescent="0.25"/>
    <row r="40" spans="1:6" x14ac:dyDescent="0.25"/>
    <row r="41" spans="1:6" x14ac:dyDescent="0.25"/>
    <row r="42" spans="1:6" x14ac:dyDescent="0.25"/>
    <row r="45" spans="1:6" x14ac:dyDescent="0.25"/>
  </sheetData>
  <sheetProtection formatCells="0" insertRows="0" deleteRows="0"/>
  <dataConsolidate/>
  <mergeCells count="10">
    <mergeCell ref="E16:F16"/>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5"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1:A14"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2018&amp;C_x000D_&amp;1#&amp;"Calibri"&amp;10&amp;K000000 [IN-CONFIDENCE:RELEASE EXTERNAL]&amp;RWorksheet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sign-off'!$A$45:$A$46</xm:f>
          </x14:formula1>
          <xm:sqref>C11:C15</xm:sqref>
        </x14:dataValidation>
        <x14:dataValidation type="list" errorStyle="information" operator="greaterThan" allowBlank="1" showInputMessage="1" prompt="Provide specific $ value if possible" xr:uid="{00000000-0002-0000-0500-000003000000}">
          <x14:formula1>
            <xm:f>'Summary and sign-off'!$A$39:$A$44</xm:f>
          </x14:formula1>
          <xm:sqref>E11:E15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eDocument" ma:contentTypeID="0x0101004D053F2ADCEF0B41ACA1676647590D9F004B312C66C8A2184AB8A4A5D6EE284351" ma:contentTypeVersion="13" ma:contentTypeDescription="Create a new document." ma:contentTypeScope="" ma:versionID="4e500080a88551a790a077cb5803f2db">
  <xsd:schema xmlns:xsd="http://www.w3.org/2001/XMLSchema" xmlns:xs="http://www.w3.org/2001/XMLSchema" xmlns:p="http://schemas.microsoft.com/office/2006/metadata/properties" xmlns:ns2="81daeb9b-c864-4e3a-8d56-ff6158c199ac" xmlns:ns3="031bb0d6-8b65-48a7-b61b-ea3c744a986e" targetNamespace="http://schemas.microsoft.com/office/2006/metadata/properties" ma:root="true" ma:fieldsID="625434115e833a6879091c3590f2d630" ns2:_="" ns3:_="">
    <xsd:import namespace="81daeb9b-c864-4e3a-8d56-ff6158c199ac"/>
    <xsd:import namespace="031bb0d6-8b65-48a7-b61b-ea3c744a986e"/>
    <xsd:element name="properties">
      <xsd:complexType>
        <xsd:sequence>
          <xsd:element name="documentManagement">
            <xsd:complexType>
              <xsd:all>
                <xsd:element ref="ns2:_dlc_DocId" minOccurs="0"/>
                <xsd:element ref="ns2:_dlc_DocIdUrl" minOccurs="0"/>
                <xsd:element ref="ns2:_dlc_DocIdPersistId" minOccurs="0"/>
                <xsd:element ref="ns3:MediaServiceDateTaken" minOccurs="0"/>
                <xsd:element ref="ns3:MediaServiceAutoTags" minOccurs="0"/>
                <xsd:element ref="ns3:MediaServiceGenerationTime" minOccurs="0"/>
                <xsd:element ref="ns3:MediaServiceEventHashCode" minOccurs="0"/>
                <xsd:element ref="ns2:SharedWithUsers" minOccurs="0"/>
                <xsd:element ref="ns2:SharedWithDetails" minOccurs="0"/>
                <xsd:element ref="ns3:MediaServiceObjectDetectorVersions" minOccurs="0"/>
                <xsd:element ref="ns3:MediaServiceSearchProperties"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daeb9b-c864-4e3a-8d56-ff6158c199a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3aac260-3098-488d-92bb-debe2e1de08f}" ma:internalName="TaxCatchAll" ma:showField="CatchAllData" ma:web="81daeb9b-c864-4e3a-8d56-ff6158c199a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31bb0d6-8b65-48a7-b61b-ea3c744a986e" elementFormDefault="qualified">
    <xsd:import namespace="http://schemas.microsoft.com/office/2006/documentManagement/types"/>
    <xsd:import namespace="http://schemas.microsoft.com/office/infopath/2007/PartnerControls"/>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37c7ead-e707-47a7-9154-f9bc55a4030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81daeb9b-c864-4e3a-8d56-ff6158c199ac">CHIEFEXEC-513651717-225</_dlc_DocId>
    <_dlc_DocIdUrl xmlns="81daeb9b-c864-4e3a-8d56-ff6158c199ac">
      <Url>https://mhud.sharepoint.com/sites/dms-CE/_layouts/15/DocIdRedir.aspx?ID=CHIEFEXEC-513651717-225</Url>
      <Description>CHIEFEXEC-513651717-225</Description>
    </_dlc_DocIdUrl>
    <SharedWithUsers xmlns="81daeb9b-c864-4e3a-8d56-ff6158c199ac">
      <UserInfo>
        <DisplayName>Ken Smart</DisplayName>
        <AccountId>87</AccountId>
        <AccountType/>
      </UserInfo>
      <UserInfo>
        <DisplayName>Nehalkumar patel</DisplayName>
        <AccountId>157</AccountId>
        <AccountType/>
      </UserInfo>
    </SharedWithUsers>
    <lcf76f155ced4ddcb4097134ff3c332f xmlns="031bb0d6-8b65-48a7-b61b-ea3c744a986e">
      <Terms xmlns="http://schemas.microsoft.com/office/infopath/2007/PartnerControls"/>
    </lcf76f155ced4ddcb4097134ff3c332f>
    <TaxCatchAll xmlns="81daeb9b-c864-4e3a-8d56-ff6158c199ac" xsi:nil="true"/>
  </documentManagement>
</p:properties>
</file>

<file path=customXml/itemProps1.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2.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3.xml><?xml version="1.0" encoding="utf-8"?>
<ds:datastoreItem xmlns:ds="http://schemas.openxmlformats.org/officeDocument/2006/customXml" ds:itemID="{4E43B288-0063-4948-BC69-C54EEB29AF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daeb9b-c864-4e3a-8d56-ff6158c199ac"/>
    <ds:schemaRef ds:uri="031bb0d6-8b65-48a7-b61b-ea3c744a98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579D7F4-D0D7-4BCB-BBEA-E7C37A64913E}">
  <ds:schemaRefs>
    <ds:schemaRef ds:uri="http://schemas.microsoft.com/office/2006/metadata/properties"/>
    <ds:schemaRef ds:uri="http://schemas.microsoft.com/office/infopath/2007/PartnerControls"/>
    <ds:schemaRef ds:uri="81daeb9b-c864-4e3a-8d56-ff6158c199ac"/>
    <ds:schemaRef ds:uri="031bb0d6-8b65-48a7-b61b-ea3c744a986e"/>
  </ds:schemaRefs>
</ds:datastoreItem>
</file>

<file path=docMetadata/LabelInfo.xml><?xml version="1.0" encoding="utf-8"?>
<clbl:labelList xmlns:clbl="http://schemas.microsoft.com/office/2020/mipLabelMetadata">
  <clbl:label id="{5d55f92f-9485-4f69-b590-6c6b0063de55}" enabled="1" method="Privileged" siteId="{9e9b3020-3d38-48a6-9064-373bc7b156dc}"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Maddie Skinner</cp:lastModifiedBy>
  <cp:revision/>
  <dcterms:created xsi:type="dcterms:W3CDTF">2010-10-17T20:59:02Z</dcterms:created>
  <dcterms:modified xsi:type="dcterms:W3CDTF">2025-07-17T23:22:16Z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0x0101004D053F2ADCEF0B41ACA1676647590D9F004B312C66C8A2184AB8A4A5D6EE284351</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a9d7e770-42a9-4911-b827-25567514c633</vt:lpwstr>
  </property>
  <property fmtid="{D5CDD505-2E9C-101B-9397-08002B2CF9AE}" pid="10" name="SharedWithUsers">
    <vt:lpwstr>87;#Ken Smart;#157;#Nehalkumar patel</vt:lpwstr>
  </property>
  <property fmtid="{D5CDD505-2E9C-101B-9397-08002B2CF9AE}" pid="11" name="Activity">
    <vt:lpwstr>NA</vt:lpwstr>
  </property>
  <property fmtid="{D5CDD505-2E9C-101B-9397-08002B2CF9AE}" pid="12" name="MediaServiceImageTags">
    <vt:lpwstr/>
  </property>
</Properties>
</file>